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"/>
    </mc:Choice>
  </mc:AlternateContent>
  <xr:revisionPtr revIDLastSave="0" documentId="8_{1B74348E-48BD-485D-BDAA-40AB9C31E11E}" xr6:coauthVersionLast="47" xr6:coauthVersionMax="47" xr10:uidLastSave="{00000000-0000-0000-0000-000000000000}"/>
  <bookViews>
    <workbookView xWindow="-120" yWindow="-120" windowWidth="20730" windowHeight="11160" firstSheet="24" activeTab="28" xr2:uid="{00000000-000D-0000-FFFF-FFFF00000000}"/>
  </bookViews>
  <sheets>
    <sheet name="April 2020" sheetId="1" r:id="rId1"/>
    <sheet name="Reconcil end April" sheetId="2" r:id="rId2"/>
    <sheet name="May 2020" sheetId="4" r:id="rId3"/>
    <sheet name="Recon end May" sheetId="5" r:id="rId4"/>
    <sheet name="June 2020" sheetId="6" r:id="rId5"/>
    <sheet name="Recon 24th June" sheetId="7" r:id="rId6"/>
    <sheet name="Recon end June" sheetId="8" r:id="rId7"/>
    <sheet name="July 2020" sheetId="9" r:id="rId8"/>
    <sheet name="Recon end July" sheetId="10" r:id="rId9"/>
    <sheet name="August Sept 2020" sheetId="11" r:id="rId10"/>
    <sheet name="Recon end Sept " sheetId="12" r:id="rId11"/>
    <sheet name="Oct 2020" sheetId="13" r:id="rId12"/>
    <sheet name="Recon end Oct" sheetId="14" r:id="rId13"/>
    <sheet name="Nov 2020" sheetId="15" r:id="rId14"/>
    <sheet name="Recon 25th Nov" sheetId="16" r:id="rId15"/>
    <sheet name="Recon 27th Nov" sheetId="17" r:id="rId16"/>
    <sheet name="Dec 2020" sheetId="18" r:id="rId17"/>
    <sheet name="Recon 16th Dec" sheetId="19" r:id="rId18"/>
    <sheet name="Jan 2021" sheetId="20" r:id="rId19"/>
    <sheet name="Recon 27th Jan" sheetId="21" r:id="rId20"/>
    <sheet name="Recon 29th Jan" sheetId="22" r:id="rId21"/>
    <sheet name="Cofflete S106 " sheetId="3" r:id="rId22"/>
    <sheet name="February 2021" sheetId="23" r:id="rId23"/>
    <sheet name="Recon 24th Feb" sheetId="24" r:id="rId24"/>
    <sheet name="Recon end Feb" sheetId="25" r:id="rId25"/>
    <sheet name="March 2021" sheetId="26" r:id="rId26"/>
    <sheet name="Recon 22nd March" sheetId="27" r:id="rId27"/>
    <sheet name="Recon 24th March" sheetId="28" r:id="rId28"/>
    <sheet name="Recon end of March 2021" sheetId="29" r:id="rId2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29" l="1"/>
  <c r="H44" i="29"/>
  <c r="K107" i="29"/>
  <c r="E121" i="29"/>
  <c r="D121" i="29"/>
  <c r="C121" i="29"/>
  <c r="B121" i="29"/>
  <c r="H27" i="29" s="1"/>
  <c r="H29" i="29" s="1"/>
  <c r="H7" i="29"/>
  <c r="H14" i="29" s="1"/>
  <c r="E20" i="29"/>
  <c r="B20" i="29"/>
  <c r="B26" i="29" s="1"/>
  <c r="H23" i="29" s="1"/>
  <c r="H25" i="29" s="1"/>
  <c r="H31" i="29" s="1"/>
  <c r="H31" i="28"/>
  <c r="H25" i="28" l="1"/>
  <c r="H39" i="28" l="1"/>
  <c r="H5" i="28" s="1"/>
  <c r="E121" i="28"/>
  <c r="D121" i="28"/>
  <c r="C121" i="28"/>
  <c r="B121" i="28"/>
  <c r="H27" i="28" s="1"/>
  <c r="H29" i="28" s="1"/>
  <c r="H49" i="28"/>
  <c r="E20" i="28"/>
  <c r="B20" i="28"/>
  <c r="B26" i="28" s="1"/>
  <c r="H23" i="28" s="1"/>
  <c r="H5" i="27"/>
  <c r="H59" i="27"/>
  <c r="B19" i="26"/>
  <c r="H6" i="27"/>
  <c r="H38" i="27"/>
  <c r="H49" i="27"/>
  <c r="E121" i="27"/>
  <c r="D121" i="27"/>
  <c r="C121" i="27"/>
  <c r="B121" i="27"/>
  <c r="H27" i="27" s="1"/>
  <c r="H29" i="27" s="1"/>
  <c r="E20" i="27"/>
  <c r="B20" i="27"/>
  <c r="B26" i="27" s="1"/>
  <c r="H23" i="27" s="1"/>
  <c r="H25" i="27" s="1"/>
  <c r="B25" i="26"/>
  <c r="B6" i="26"/>
  <c r="B30" i="3"/>
  <c r="B33" i="3" s="1"/>
  <c r="H5" i="25"/>
  <c r="H41" i="25"/>
  <c r="E121" i="25"/>
  <c r="D121" i="25"/>
  <c r="C121" i="25"/>
  <c r="B121" i="25"/>
  <c r="H27" i="25" s="1"/>
  <c r="H29" i="25" s="1"/>
  <c r="H49" i="25"/>
  <c r="H7" i="25" s="1"/>
  <c r="H14" i="25" s="1"/>
  <c r="E20" i="25"/>
  <c r="B20" i="25"/>
  <c r="B26" i="25" s="1"/>
  <c r="H23" i="25" s="1"/>
  <c r="H25" i="25" s="1"/>
  <c r="H5" i="24"/>
  <c r="H62" i="24"/>
  <c r="B18" i="23"/>
  <c r="H53" i="24"/>
  <c r="E121" i="24"/>
  <c r="D121" i="24"/>
  <c r="C121" i="24"/>
  <c r="B121" i="24"/>
  <c r="H27" i="24" s="1"/>
  <c r="H29" i="24" s="1"/>
  <c r="H38" i="24"/>
  <c r="H6" i="24" s="1"/>
  <c r="E20" i="24"/>
  <c r="B20" i="24"/>
  <c r="B26" i="24" s="1"/>
  <c r="H23" i="24" s="1"/>
  <c r="H25" i="24" s="1"/>
  <c r="B24" i="23"/>
  <c r="B6" i="23"/>
  <c r="B20" i="22"/>
  <c r="B26" i="22" s="1"/>
  <c r="H23" i="22" s="1"/>
  <c r="H25" i="22" s="1"/>
  <c r="H5" i="22"/>
  <c r="H46" i="22"/>
  <c r="E120" i="22"/>
  <c r="D120" i="22"/>
  <c r="C120" i="22"/>
  <c r="B120" i="22"/>
  <c r="H27" i="22" s="1"/>
  <c r="H29" i="22" s="1"/>
  <c r="H56" i="22"/>
  <c r="H7" i="22" s="1"/>
  <c r="H14" i="22" s="1"/>
  <c r="H38" i="22"/>
  <c r="E20" i="22"/>
  <c r="H6" i="22"/>
  <c r="H67" i="21"/>
  <c r="E120" i="21"/>
  <c r="D120" i="21"/>
  <c r="C120" i="21"/>
  <c r="B120" i="21"/>
  <c r="H27" i="21" s="1"/>
  <c r="H29" i="21" s="1"/>
  <c r="H57" i="21"/>
  <c r="H5" i="21" s="1"/>
  <c r="H38" i="21"/>
  <c r="H6" i="21" s="1"/>
  <c r="E20" i="21"/>
  <c r="B20" i="21"/>
  <c r="B26" i="21" s="1"/>
  <c r="H23" i="21" s="1"/>
  <c r="H25" i="21" s="1"/>
  <c r="B22" i="20"/>
  <c r="B27" i="20"/>
  <c r="B6" i="20"/>
  <c r="H6" i="19"/>
  <c r="H38" i="19"/>
  <c r="H65" i="19"/>
  <c r="H5" i="19" s="1"/>
  <c r="H46" i="19"/>
  <c r="E120" i="19"/>
  <c r="D120" i="19"/>
  <c r="C120" i="19"/>
  <c r="B120" i="19"/>
  <c r="H27" i="19" s="1"/>
  <c r="H29" i="19" s="1"/>
  <c r="E20" i="19"/>
  <c r="B20" i="19"/>
  <c r="B26" i="19" s="1"/>
  <c r="H23" i="19" s="1"/>
  <c r="H25" i="19" s="1"/>
  <c r="H7" i="28" l="1"/>
  <c r="H14" i="28" s="1"/>
  <c r="H7" i="27"/>
  <c r="H14" i="27" s="1"/>
  <c r="H31" i="27"/>
  <c r="H31" i="25"/>
  <c r="H7" i="24"/>
  <c r="H14" i="24" s="1"/>
  <c r="H31" i="24"/>
  <c r="H31" i="22"/>
  <c r="H7" i="21"/>
  <c r="H14" i="21" s="1"/>
  <c r="H31" i="21"/>
  <c r="H7" i="19"/>
  <c r="H14" i="19" s="1"/>
  <c r="H31" i="19"/>
  <c r="B30" i="18"/>
  <c r="B25" i="18"/>
  <c r="B6" i="18"/>
  <c r="H39" i="17" l="1"/>
  <c r="H5" i="17" s="1"/>
  <c r="E120" i="17"/>
  <c r="D120" i="17"/>
  <c r="C120" i="17"/>
  <c r="B120" i="17"/>
  <c r="H27" i="17"/>
  <c r="H29" i="17" s="1"/>
  <c r="E20" i="17"/>
  <c r="B20" i="17"/>
  <c r="B26" i="17" s="1"/>
  <c r="H23" i="17" s="1"/>
  <c r="H25" i="17" s="1"/>
  <c r="H6" i="17"/>
  <c r="H31" i="17" l="1"/>
  <c r="H7" i="17"/>
  <c r="H14" i="17" s="1"/>
  <c r="H6" i="16"/>
  <c r="H54" i="16"/>
  <c r="H7" i="16" l="1"/>
  <c r="H5" i="16"/>
  <c r="H46" i="16"/>
  <c r="E120" i="16" l="1"/>
  <c r="D120" i="16"/>
  <c r="C120" i="16"/>
  <c r="B120" i="16"/>
  <c r="H27" i="16" s="1"/>
  <c r="H29" i="16" s="1"/>
  <c r="E20" i="16"/>
  <c r="B20" i="16"/>
  <c r="B26" i="16" s="1"/>
  <c r="H23" i="16" s="1"/>
  <c r="H25" i="16" s="1"/>
  <c r="H14" i="16"/>
  <c r="B20" i="15"/>
  <c r="B15" i="15"/>
  <c r="B6" i="15"/>
  <c r="H31" i="16" l="1"/>
  <c r="B20" i="13"/>
  <c r="H7" i="14" l="1"/>
  <c r="H5" i="14"/>
  <c r="H49" i="14"/>
  <c r="B26" i="14" l="1"/>
  <c r="B120" i="14"/>
  <c r="H27" i="14" s="1"/>
  <c r="H29" i="14" s="1"/>
  <c r="H39" i="14"/>
  <c r="E120" i="14"/>
  <c r="D120" i="14"/>
  <c r="C120" i="14"/>
  <c r="E20" i="14"/>
  <c r="B20" i="14"/>
  <c r="B25" i="13"/>
  <c r="B6" i="13"/>
  <c r="H23" i="14" l="1"/>
  <c r="H25" i="14" s="1"/>
  <c r="H14" i="14"/>
  <c r="H31" i="14"/>
  <c r="G22" i="3"/>
  <c r="H48" i="12" l="1"/>
  <c r="H5" i="12" s="1"/>
  <c r="B25" i="11"/>
  <c r="B26" i="12" l="1"/>
  <c r="B20" i="12"/>
  <c r="E120" i="12"/>
  <c r="D120" i="12"/>
  <c r="C120" i="12"/>
  <c r="B120" i="12"/>
  <c r="H27" i="12" s="1"/>
  <c r="H29" i="12" s="1"/>
  <c r="E20" i="12"/>
  <c r="B30" i="11"/>
  <c r="B6" i="11"/>
  <c r="H23" i="12" l="1"/>
  <c r="H25" i="12" s="1"/>
  <c r="H31" i="12" s="1"/>
  <c r="H7" i="12"/>
  <c r="H14" i="12" s="1"/>
  <c r="B26" i="9"/>
  <c r="B21" i="9" l="1"/>
  <c r="H5" i="10"/>
  <c r="H50" i="10"/>
  <c r="H39" i="10" l="1"/>
  <c r="E119" i="10"/>
  <c r="D119" i="10"/>
  <c r="C119" i="10"/>
  <c r="B119" i="10"/>
  <c r="H27" i="10" s="1"/>
  <c r="H29" i="10" s="1"/>
  <c r="E20" i="10"/>
  <c r="B20" i="10"/>
  <c r="B26" i="10" s="1"/>
  <c r="H23" i="10" s="1"/>
  <c r="H25" i="10" s="1"/>
  <c r="B42" i="9"/>
  <c r="H7" i="10" l="1"/>
  <c r="H14" i="10" s="1"/>
  <c r="H31" i="10"/>
  <c r="B6" i="9" l="1"/>
  <c r="H5" i="8" l="1"/>
  <c r="H37" i="8"/>
  <c r="E118" i="8"/>
  <c r="D118" i="8"/>
  <c r="C118" i="8"/>
  <c r="B118" i="8"/>
  <c r="H48" i="8"/>
  <c r="H27" i="8"/>
  <c r="H29" i="8" s="1"/>
  <c r="E20" i="8"/>
  <c r="B20" i="8"/>
  <c r="B26" i="8" s="1"/>
  <c r="H23" i="8" s="1"/>
  <c r="H25" i="8" s="1"/>
  <c r="H31" i="8" s="1"/>
  <c r="H7" i="8" l="1"/>
  <c r="H14" i="8" s="1"/>
  <c r="H5" i="7"/>
  <c r="H68" i="7"/>
  <c r="H66" i="7"/>
  <c r="D118" i="7"/>
  <c r="E118" i="7"/>
  <c r="C118" i="7"/>
  <c r="B118" i="7"/>
  <c r="H27" i="7" s="1"/>
  <c r="H29" i="7" s="1"/>
  <c r="H45" i="7"/>
  <c r="E20" i="7"/>
  <c r="B20" i="7"/>
  <c r="B26" i="7" s="1"/>
  <c r="H23" i="7" s="1"/>
  <c r="H25" i="7" s="1"/>
  <c r="H7" i="7"/>
  <c r="H14" i="7" s="1"/>
  <c r="H31" i="7" l="1"/>
  <c r="B20" i="6"/>
  <c r="B25" i="6"/>
  <c r="H5" i="5" l="1"/>
  <c r="H45" i="5"/>
  <c r="H53" i="5"/>
  <c r="E118" i="5"/>
  <c r="C118" i="5"/>
  <c r="B118" i="5"/>
  <c r="H27" i="5" s="1"/>
  <c r="H29" i="5" s="1"/>
  <c r="H7" i="5"/>
  <c r="H14" i="5" s="1"/>
  <c r="E20" i="5"/>
  <c r="B20" i="5"/>
  <c r="B26" i="5" s="1"/>
  <c r="H23" i="5" s="1"/>
  <c r="H25" i="5" s="1"/>
  <c r="H31" i="5" l="1"/>
  <c r="B23" i="4" l="1"/>
  <c r="B18" i="4"/>
  <c r="B6" i="4"/>
  <c r="E9" i="3" l="1"/>
  <c r="E16" i="3" s="1"/>
  <c r="E22" i="3" s="1"/>
  <c r="D9" i="3"/>
  <c r="D16" i="3" s="1"/>
  <c r="D22" i="3" s="1"/>
  <c r="C9" i="3"/>
  <c r="C16" i="3" s="1"/>
  <c r="C22" i="3" s="1"/>
  <c r="H49" i="2" l="1"/>
  <c r="H39" i="2" l="1"/>
  <c r="H5" i="2" s="1"/>
  <c r="E118" i="2"/>
  <c r="C118" i="2"/>
  <c r="B118" i="2"/>
  <c r="H27" i="2" s="1"/>
  <c r="H29" i="2" s="1"/>
  <c r="E20" i="2"/>
  <c r="B20" i="2"/>
  <c r="B26" i="2" s="1"/>
  <c r="H23" i="2" s="1"/>
  <c r="H25" i="2" s="1"/>
  <c r="H31" i="2" l="1"/>
  <c r="H7" i="2"/>
  <c r="H14" i="2" s="1"/>
  <c r="B39" i="1"/>
  <c r="B23" i="1"/>
  <c r="B18" i="1"/>
  <c r="B6" i="1"/>
</calcChain>
</file>

<file path=xl/sharedStrings.xml><?xml version="1.0" encoding="utf-8"?>
<sst xmlns="http://schemas.openxmlformats.org/spreadsheetml/2006/main" count="2797" uniqueCount="345">
  <si>
    <t>Receipts:</t>
  </si>
  <si>
    <t>Amount</t>
  </si>
  <si>
    <t>Fund</t>
  </si>
  <si>
    <t>Payments:</t>
  </si>
  <si>
    <t>General</t>
  </si>
  <si>
    <t>Current Account:</t>
  </si>
  <si>
    <t>Deposit Account:</t>
  </si>
  <si>
    <t xml:space="preserve">TOTAL: </t>
  </si>
  <si>
    <t>Passbook  balance at 20th March 2020</t>
  </si>
  <si>
    <t>Skipton Building Society</t>
  </si>
  <si>
    <t xml:space="preserve">Current Balance:  </t>
  </si>
  <si>
    <t>Neighbourhood Plan</t>
  </si>
  <si>
    <t>P3</t>
  </si>
  <si>
    <t>Legal Fees</t>
  </si>
  <si>
    <t>Sherford 106 Contribution to Brixton Parish Council</t>
  </si>
  <si>
    <t xml:space="preserve">Brixstix funds </t>
  </si>
  <si>
    <t>WW1 Exhibition</t>
  </si>
  <si>
    <t>Horse Signs</t>
  </si>
  <si>
    <t>Plastic Event - Comm Together Fund</t>
  </si>
  <si>
    <t>Cofflete Creek (s106 funds)</t>
  </si>
  <si>
    <t>see additional notes</t>
  </si>
  <si>
    <t>Total of Fund allocated</t>
  </si>
  <si>
    <t>Plastic Event - Community Together Funding will be claimed for the event</t>
  </si>
  <si>
    <t>Cofflete Creek - this will be paid for from s106 funding / VAT refund</t>
  </si>
  <si>
    <t>Monthly Finance Report Financial 2020/2021</t>
  </si>
  <si>
    <t>Precept - 1st instalment</t>
  </si>
  <si>
    <t>SHDC Payroll Services</t>
  </si>
  <si>
    <t>DALC - affiliation fee incl NALC affiliation</t>
  </si>
  <si>
    <t>HMRC - Quarter 4</t>
  </si>
  <si>
    <t>RECEIPTS</t>
  </si>
  <si>
    <t>Annual Budget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</si>
  <si>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</si>
  <si>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</si>
  <si>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</si>
  <si>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</si>
  <si>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</si>
  <si>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</si>
  <si>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Interst Skipton</t>
  </si>
  <si>
    <t>Interest (Deposit Account)</t>
  </si>
  <si>
    <t>Locality Payment</t>
  </si>
  <si>
    <t>Deposit Acc:</t>
  </si>
  <si>
    <t>Miscellaneous</t>
  </si>
  <si>
    <t>Skipton</t>
  </si>
  <si>
    <t xml:space="preserve">Bal 20th March </t>
  </si>
  <si>
    <t>Sherford 106 (Brixstix)</t>
  </si>
  <si>
    <t>VAT Repayment</t>
  </si>
  <si>
    <t>BANK TOTAL</t>
  </si>
  <si>
    <t>Brixton 1908-2018</t>
  </si>
  <si>
    <t>Brixton 1908-2018 (Proceeds)</t>
  </si>
  <si>
    <t>s106 re Cofflete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</si>
  <si>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</si>
  <si>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</si>
  <si>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</si>
  <si>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</si>
  <si>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</si>
  <si>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</si>
  <si>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</si>
  <si>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</si>
  <si>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</si>
  <si>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</si>
  <si>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less transfer</t>
  </si>
  <si>
    <t>Transfer to Skipton</t>
  </si>
  <si>
    <t>MINUS</t>
  </si>
  <si>
    <t>Total Payments</t>
  </si>
  <si>
    <t>PAYMENTS</t>
  </si>
  <si>
    <t xml:space="preserve"> Gross </t>
  </si>
  <si>
    <t>Net</t>
  </si>
  <si>
    <t>VAT</t>
  </si>
  <si>
    <t>Clerk</t>
  </si>
  <si>
    <t>Clerk Expenses</t>
  </si>
  <si>
    <t xml:space="preserve">TOTAL </t>
  </si>
  <si>
    <t xml:space="preserve">Clerk Salary </t>
  </si>
  <si>
    <t>Clerk Office Allowance</t>
  </si>
  <si>
    <t>Clerk Training</t>
  </si>
  <si>
    <t>Chqs not cashed</t>
  </si>
  <si>
    <t xml:space="preserve">Councillor </t>
  </si>
  <si>
    <t>Councillor Expenses</t>
  </si>
  <si>
    <t>Councillor Training</t>
  </si>
  <si>
    <t>Audit</t>
  </si>
  <si>
    <t>Internal Audit</t>
  </si>
  <si>
    <t>Chqs written this month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</si>
  <si>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</si>
  <si>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</si>
  <si>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</si>
  <si>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</si>
  <si>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</si>
  <si>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</si>
  <si>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</si>
  <si>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</si>
  <si>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</si>
  <si>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</si>
  <si>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</si>
  <si>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</si>
  <si>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</si>
  <si>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</si>
  <si>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</si>
  <si>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</si>
  <si>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</si>
  <si>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Donations (total)</t>
  </si>
  <si>
    <t>Chairma's allowance</t>
  </si>
  <si>
    <t>Technology</t>
  </si>
  <si>
    <t>App Fees</t>
  </si>
  <si>
    <t>BPC Website</t>
  </si>
  <si>
    <t>Village Website</t>
  </si>
  <si>
    <t>New village website</t>
  </si>
  <si>
    <t>Maintenance / Amenity Work</t>
  </si>
  <si>
    <t>Contractor for Silverbridge Way footpath works</t>
  </si>
  <si>
    <t>Silverbridge Way (additonal work)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</si>
  <si>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</si>
  <si>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</si>
  <si>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</si>
  <si>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</si>
  <si>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</si>
  <si>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</si>
  <si>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</si>
  <si>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</si>
  <si>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</si>
  <si>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</si>
  <si>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</si>
  <si>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</si>
  <si>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</si>
  <si>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</si>
  <si>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Brixton 1908 - 2018 (proceeds)</t>
  </si>
  <si>
    <t>Brixstix</t>
  </si>
  <si>
    <t>Bus Shelters</t>
  </si>
  <si>
    <t>Chapter 8 Training</t>
  </si>
  <si>
    <t>Emergency Plan</t>
  </si>
  <si>
    <t>Local Council Award Scheme</t>
  </si>
  <si>
    <t>TAP Payments</t>
  </si>
  <si>
    <t>Plastic Free</t>
  </si>
  <si>
    <t>Telephone Boxes</t>
  </si>
  <si>
    <t>(Defibrilators)</t>
  </si>
  <si>
    <t>Land at Cofflete</t>
  </si>
  <si>
    <t>VAS</t>
  </si>
  <si>
    <t>Village Improvements</t>
  </si>
  <si>
    <t>Village Noticeboard</t>
  </si>
  <si>
    <t>Technology re SHDC Planning</t>
  </si>
  <si>
    <t>Internal Transfers</t>
  </si>
  <si>
    <t>To Skipton</t>
  </si>
  <si>
    <t>To Current Account</t>
  </si>
  <si>
    <t>TOTAL</t>
  </si>
  <si>
    <t>29th April 2020</t>
  </si>
  <si>
    <t>BALANCED</t>
  </si>
  <si>
    <t>The App Office</t>
  </si>
  <si>
    <t>Clerk wages</t>
  </si>
  <si>
    <t>Clerk expenses</t>
  </si>
  <si>
    <t>Clerk office allowance</t>
  </si>
  <si>
    <t>Cllr E Hitchins (Chair)</t>
  </si>
  <si>
    <t>Finance Report approved virtually at meeting of BPC 29th April (minute ref 5.2)</t>
  </si>
  <si>
    <t>17th April 2020</t>
  </si>
  <si>
    <t>Zoom monthly fee (paid by Clerk)</t>
  </si>
  <si>
    <t>School - 6 x year group awards</t>
  </si>
  <si>
    <t>BPC email addresses</t>
  </si>
  <si>
    <t>Hosting Fee / Domain name x 2</t>
  </si>
  <si>
    <t>Climate Change Crisis</t>
  </si>
  <si>
    <t>Pollinators</t>
  </si>
  <si>
    <t>Sherford</t>
  </si>
  <si>
    <t>Zoom Conferencing Facility</t>
  </si>
  <si>
    <t>Paul Harvey Grounds maintenance</t>
  </si>
  <si>
    <t>Cofflete s106</t>
  </si>
  <si>
    <t>Date</t>
  </si>
  <si>
    <t>Total Paid</t>
  </si>
  <si>
    <t>Stratton Creber</t>
  </si>
  <si>
    <t>Maurice Parker</t>
  </si>
  <si>
    <t>Howard &amp; Over</t>
  </si>
  <si>
    <t>Aug  Sept 2018</t>
  </si>
  <si>
    <t xml:space="preserve">Howard &amp; Over - Completion </t>
  </si>
  <si>
    <t>C &amp; H Tree Surgery</t>
  </si>
  <si>
    <t>NOTES</t>
  </si>
  <si>
    <t>*</t>
  </si>
  <si>
    <t>Mrs E Hitchins</t>
  </si>
  <si>
    <t xml:space="preserve">General </t>
  </si>
  <si>
    <t>Cofflete</t>
  </si>
  <si>
    <t>B Batteson Traditional Dry Stone Walling</t>
  </si>
  <si>
    <t>Vision ICT - Hosted emails</t>
  </si>
  <si>
    <t>K Aldridge - Payment for Data Protection</t>
  </si>
  <si>
    <t>Highways Funding</t>
  </si>
  <si>
    <t>B Battenson Dry Stone Walling</t>
  </si>
  <si>
    <t>27th May 2020</t>
  </si>
  <si>
    <t>19th May 2020</t>
  </si>
  <si>
    <t>Cheques written this month</t>
  </si>
  <si>
    <t>DCC - Highway Maintenance Comm Enhancement Fund</t>
  </si>
  <si>
    <t xml:space="preserve">Highways </t>
  </si>
  <si>
    <t>Finance Report approved virtually at meeting of BPC 27th May (minute ref 17.1)</t>
  </si>
  <si>
    <t>Community First Trading (BPC Insurance Policy)</t>
  </si>
  <si>
    <t>P Harvey - Grounds maintenance (May)</t>
  </si>
  <si>
    <t>P Harvey - Grounds maintenance (June)</t>
  </si>
  <si>
    <t>J Parish - reimbursment of signs</t>
  </si>
  <si>
    <t>K Aldridge - reimbursment Zoom fee (May)</t>
  </si>
  <si>
    <t>P Vassallo - Internal Audit Fee (2019/2020)</t>
  </si>
  <si>
    <t>M Wills - flowers The Green</t>
  </si>
  <si>
    <t>24th June 2020</t>
  </si>
  <si>
    <t>Finance Report approved virtually at meeting of BPC 24th June (minute ref 26.1)</t>
  </si>
  <si>
    <t>HMRC</t>
  </si>
  <si>
    <t>K Aldridge - 6 mths admin of www.brixtondevon.co.uk</t>
  </si>
  <si>
    <t>Cheques written May</t>
  </si>
  <si>
    <t>Cheques written June</t>
  </si>
  <si>
    <t>Total Chqs</t>
  </si>
  <si>
    <t>26th June 2020</t>
  </si>
  <si>
    <t>19th June 2020</t>
  </si>
  <si>
    <t>Vision ICT (Accessibility Statement)</t>
  </si>
  <si>
    <t>SHDC s106 funding - Cofflete</t>
  </si>
  <si>
    <t>Vision ICT - (Website hosting fee)</t>
  </si>
  <si>
    <t>K Aldridge - reimbursement zoom fee (June)</t>
  </si>
  <si>
    <t>17th July 2020</t>
  </si>
  <si>
    <t>VAT refund</t>
  </si>
  <si>
    <t xml:space="preserve"> </t>
  </si>
  <si>
    <t>29th July 2020</t>
  </si>
  <si>
    <t>Finance Report approved virtually at meeting of BPC 29th July 2020 (minute reference 35.1)</t>
  </si>
  <si>
    <t>BPC wesite - accessibility work</t>
  </si>
  <si>
    <t>Cheques written July</t>
  </si>
  <si>
    <t>P Harvey - July grounds maintenance</t>
  </si>
  <si>
    <t>Cllr M Wills (Vice Chair)</t>
  </si>
  <si>
    <t>K Aldridge - reimbursement zoom fee (July)</t>
  </si>
  <si>
    <t>E Hitchins - reimbursment expenses &amp; St Marys School donations</t>
  </si>
  <si>
    <t>August / Septmber 2020</t>
  </si>
  <si>
    <t>Clerk wages (September)</t>
  </si>
  <si>
    <t>Clerk expenses (September)</t>
  </si>
  <si>
    <t>Clerk office allowance (September)</t>
  </si>
  <si>
    <t>K Aldridge - reimbursement  zoom (September)</t>
  </si>
  <si>
    <t>Vision ICT (accessibility amendments)</t>
  </si>
  <si>
    <t>Paul Harvey - Grounds Maintenance September</t>
  </si>
  <si>
    <t xml:space="preserve">Mrs E Hitchins - Chairmans Allowance </t>
  </si>
  <si>
    <t>West Plant Ltd</t>
  </si>
  <si>
    <t>Precept (second installment)</t>
  </si>
  <si>
    <t>P3 - annual grant</t>
  </si>
  <si>
    <t>Clerk expenses (August)</t>
  </si>
  <si>
    <t>Clerk office allowance (August)</t>
  </si>
  <si>
    <t>Clerk wages (August)</t>
  </si>
  <si>
    <t>K Aldridge - reimbursement zoom (August)</t>
  </si>
  <si>
    <t>Mr R Smith - reimbursement of parking sign</t>
  </si>
  <si>
    <t>Paul Harvey - Grounds Maintenance August</t>
  </si>
  <si>
    <t>John Grimes Partnership - advise traffic calming</t>
  </si>
  <si>
    <t>18th September 2020</t>
  </si>
  <si>
    <t>Cofflete - s106 fudning will be claimed for this</t>
  </si>
  <si>
    <t>30th September 2020</t>
  </si>
  <si>
    <t>Finance Report approved virtually at meeting of BPC 30th September 2020 (minute reference 44.1)</t>
  </si>
  <si>
    <t>Traffic calming project</t>
  </si>
  <si>
    <t>Cheques written September</t>
  </si>
  <si>
    <t>Mrs H Deas Williams - expenses grit bin labels</t>
  </si>
  <si>
    <t>As as 19th October 2020</t>
  </si>
  <si>
    <t>PKF Littlejohn LLP - External Audit</t>
  </si>
  <si>
    <t>Paul Harvey - Grounds maintenance - October</t>
  </si>
  <si>
    <t>BPC - Skipton Building Soc account</t>
  </si>
  <si>
    <t>28th October 2020</t>
  </si>
  <si>
    <t>19th October</t>
  </si>
  <si>
    <t>Bal 7th Oct</t>
  </si>
  <si>
    <t>Cheques not cashed</t>
  </si>
  <si>
    <t>Chqs written</t>
  </si>
  <si>
    <t>Cllr L Hitchins (Chair)</t>
  </si>
  <si>
    <t>Finance Report approved virtually at meeting of BPC 328th October 2020 (minute reference 54.1)</t>
  </si>
  <si>
    <t>Passbook  balance at 7th October 2020</t>
  </si>
  <si>
    <t>Landscape Construction &amp; Design - Silverbridge - July clearance</t>
  </si>
  <si>
    <t>Landscape Construction &amp; Design - Silverbridge - Oct clearance</t>
  </si>
  <si>
    <t xml:space="preserve">Landscape Construction &amp; Design - FP27 clearance </t>
  </si>
  <si>
    <t>K Aldridge - Zoom reimbursement (October)</t>
  </si>
  <si>
    <t>25th November 2020</t>
  </si>
  <si>
    <t>Finance Report approved virtually at meeting of BPC 25th November (minute reference 63.1)</t>
  </si>
  <si>
    <t>SHDC - s106 funding (Cofflete)</t>
  </si>
  <si>
    <t>RBL</t>
  </si>
  <si>
    <t>Cofflete - waiting for VAT payment</t>
  </si>
  <si>
    <t>Cheques written</t>
  </si>
  <si>
    <t>Payment received</t>
  </si>
  <si>
    <t>s106</t>
  </si>
  <si>
    <t>Add pymts</t>
  </si>
  <si>
    <t>SHDC - Grass cutting</t>
  </si>
  <si>
    <t xml:space="preserve">SHDC </t>
  </si>
  <si>
    <t>27th November 2020</t>
  </si>
  <si>
    <t>Independently verified</t>
  </si>
  <si>
    <t>Cllr Arran</t>
  </si>
  <si>
    <t xml:space="preserve">Date </t>
  </si>
  <si>
    <t>South Hams CVS</t>
  </si>
  <si>
    <t>Samaritans</t>
  </si>
  <si>
    <t>CAB</t>
  </si>
  <si>
    <t>Ivbridge Ring and Ride</t>
  </si>
  <si>
    <t>Yealmpton &amp; Brixton Community Volunteers</t>
  </si>
  <si>
    <t>Dementia Friendly Parishes around The Yealm</t>
  </si>
  <si>
    <t>St Marys Church</t>
  </si>
  <si>
    <t>1st Yealm Brownies</t>
  </si>
  <si>
    <t>1st Brixton &amp; Yealmpton Scout Group</t>
  </si>
  <si>
    <t>Mr Wills expenses The Green / village decorations</t>
  </si>
  <si>
    <t>DALC (Good Councillor Guide)</t>
  </si>
  <si>
    <t>Yealm Community Energy Community Fund Grant 2019</t>
  </si>
  <si>
    <t>YCE Grant</t>
  </si>
  <si>
    <t>19th November</t>
  </si>
  <si>
    <t>Yealm Community Energy - 2019 grant</t>
  </si>
  <si>
    <t>Cllr I Martin on behalf of BPC</t>
  </si>
  <si>
    <t xml:space="preserve">Finance Report approved virtually at meeting of BPC 16th December (minute point </t>
  </si>
  <si>
    <t>K Aldridge - Zoom reimbursment (Nov)</t>
  </si>
  <si>
    <t>IDALC - Annual subscription</t>
  </si>
  <si>
    <t>General / Cofflette</t>
  </si>
  <si>
    <t>16th Dcember 2020</t>
  </si>
  <si>
    <t>Payments not showing</t>
  </si>
  <si>
    <t>Yealm</t>
  </si>
  <si>
    <t>SLCC (Social of Local Council Clerks) subscription</t>
  </si>
  <si>
    <t>K Aldridge - zoom reimbursement (December 2020)</t>
  </si>
  <si>
    <t>Vision ICT - 3 x hosted email accounts</t>
  </si>
  <si>
    <t>Finance Report approved virtually at meeting of BPC 27th January (minute point 81.1)</t>
  </si>
  <si>
    <t>YPC share of Silverbridge Way</t>
  </si>
  <si>
    <t>K Aldridge - Administration of BrixtonDevon website July-Dec</t>
  </si>
  <si>
    <t>H Deas Williams - reimbursement grit bins / labels</t>
  </si>
  <si>
    <t>27th January 2021</t>
  </si>
  <si>
    <t>YPC</t>
  </si>
  <si>
    <t>18th December</t>
  </si>
  <si>
    <t>Yealm Community Energy - 2019 grant for street cleaning equipment</t>
  </si>
  <si>
    <t>K Aldridge - zoom reimbursement (January 2020)</t>
  </si>
  <si>
    <t>Refurbishment of Owl seat</t>
  </si>
  <si>
    <t>Finance Report approved virtually at meeting of BPC 24th February 2021 (agenda point 90.1)</t>
  </si>
  <si>
    <t xml:space="preserve">19th January </t>
  </si>
  <si>
    <t>NALC - Building Back Resilient Communities - Course</t>
  </si>
  <si>
    <t xml:space="preserve">G Pilbeam T/A Landscape Construction &amp; Design - Silverbridge Way </t>
  </si>
  <si>
    <t>G Pilbeam T/A Landscape Construction &amp; Design - FP 30/31, 6, 20, 21, 9</t>
  </si>
  <si>
    <t>G Pilbeam T/A Landscape Construction &amp; Design - FP 24 surface</t>
  </si>
  <si>
    <t>Other footpath works</t>
  </si>
  <si>
    <t>24th February 2021</t>
  </si>
  <si>
    <t>19th January 2021</t>
  </si>
  <si>
    <t>28th February 2021</t>
  </si>
  <si>
    <t>19th February 2021</t>
  </si>
  <si>
    <t>s106 funding from SHDC</t>
  </si>
  <si>
    <t>Claimed Jan 2020</t>
  </si>
  <si>
    <t>(cumulative total)</t>
  </si>
  <si>
    <t>Claimed June 2020</t>
  </si>
  <si>
    <t>Claimed Oct 2020</t>
  </si>
  <si>
    <t>Rec'd s106 (October 2020)</t>
  </si>
  <si>
    <t xml:space="preserve">Paid out        </t>
  </si>
  <si>
    <t>Rec'd s106 (Jan 2020)</t>
  </si>
  <si>
    <t>Rec'd s106  (June 2020)</t>
  </si>
  <si>
    <t xml:space="preserve">Total Rec'd s106                </t>
  </si>
  <si>
    <t xml:space="preserve"> plus VAT refunded           </t>
  </si>
  <si>
    <t xml:space="preserve">therfore TOTAL paid out                  </t>
  </si>
  <si>
    <t>Yealmpton PC - aditional work - Silverbridge Way contrib</t>
  </si>
  <si>
    <t>K Aldridge - zoom reimbursement (February  2020)</t>
  </si>
  <si>
    <t>DALC - Being a Good Councillor Training Course - Module 1</t>
  </si>
  <si>
    <r>
      <t xml:space="preserve">Note </t>
    </r>
    <r>
      <rPr>
        <sz val="11"/>
        <rFont val="Calibri"/>
        <family val="2"/>
        <scheme val="minor"/>
      </rPr>
      <t>Plastic Event - Community Together Funding will be claimed for the event</t>
    </r>
  </si>
  <si>
    <r>
      <t xml:space="preserve">Note P3 - </t>
    </r>
    <r>
      <rPr>
        <sz val="11"/>
        <rFont val="Calibri"/>
        <family val="2"/>
        <scheme val="minor"/>
      </rPr>
      <t>VAT refund to be claimed - will be £45.85 in credit</t>
    </r>
  </si>
  <si>
    <t>Finance Report approved virtually at meeting of BPC 24th March 2021 (agenda point 101.1)</t>
  </si>
  <si>
    <t>SHDC - Providing 2020 / 2021 Payroll Service for Parish Clerk</t>
  </si>
  <si>
    <t>Mr R Bastard - reimbursment half Silverbridge Way fence</t>
  </si>
  <si>
    <t xml:space="preserve">HMRC </t>
  </si>
  <si>
    <t>22nd March 2021</t>
  </si>
  <si>
    <t>24th March 2021</t>
  </si>
  <si>
    <t>19th March 2021</t>
  </si>
  <si>
    <t xml:space="preserve">19th March </t>
  </si>
  <si>
    <t>31st March 2021</t>
  </si>
  <si>
    <t>Bal end 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</si>
</sst>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_-[$£-809]* #,##0.00_-;\-[$£-809]* #,##0.00_-;_-[$£-809]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b/>
      <sz val="8.5"/>
      <color rgb="FF7030A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8"/>
      <color rgb="FF7030A0"/>
      <name val="Arial"/>
      <family val="2"/>
    </font>
    <font>
      <sz val="8.5"/>
      <color rgb="FF7030A0"/>
      <name val="Arial"/>
      <family val="2"/>
    </font>
    <font>
      <sz val="8"/>
      <color rgb="FF7030A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rgb="FFFF0000"/>
      <name val="Arial"/>
      <family val="2"/>
    </font>
    <font>
      <sz val="11"/>
      <color theme="9"/>
      <name val="Calibri"/>
      <family val="2"/>
      <scheme val="minor"/>
    </font>
    <font>
      <b/>
      <sz val="8"/>
      <color rgb="FF7030A0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0070C0"/>
      <name val="Calibri"/>
      <family val="2"/>
      <scheme val="minor"/>
    </font>
    <font>
      <sz val="8.5"/>
      <color rgb="FF7030A0"/>
      <name val="Calibri"/>
      <family val="2"/>
      <scheme val="minor"/>
    </font>
    <font>
      <b/>
      <sz val="8"/>
      <color rgb="FF7030A0"/>
      <name val="Calibri"/>
      <family val="2"/>
      <scheme val="minor"/>
    </font>
    <font>
      <sz val="11"/>
      <color theme="4"/>
      <name val="Calibri"/>
      <family val="2"/>
      <scheme val="minor"/>
    </font>
    <font>
      <sz val="8.5"/>
      <color rgb="FF00B050"/>
      <name val="Calibri"/>
      <family val="2"/>
      <scheme val="minor"/>
    </font>
    <font>
      <b/>
      <sz val="8.5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164" fontId="0" fillId="0" borderId="0" xfId="0" applyNumberFormat="1"/>
    <xf numFmtId="17" fontId="3" fillId="0" borderId="0" xfId="0" applyNumberFormat="1" applyFont="1" applyAlignment="1">
      <alignment wrapText="1"/>
    </xf>
    <xf numFmtId="0" fontId="3" fillId="0" borderId="1" xfId="0" applyFont="1" applyBorder="1"/>
    <xf numFmtId="164" fontId="3" fillId="0" borderId="1" xfId="0" applyNumberFormat="1" applyFont="1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right"/>
    </xf>
    <xf numFmtId="164" fontId="3" fillId="0" borderId="6" xfId="0" applyNumberFormat="1" applyFont="1" applyBorder="1"/>
    <xf numFmtId="0" fontId="3" fillId="0" borderId="0" xfId="0" applyFont="1" applyAlignment="1">
      <alignment horizontal="right"/>
    </xf>
    <xf numFmtId="164" fontId="3" fillId="0" borderId="0" xfId="0" applyNumberFormat="1" applyFont="1"/>
    <xf numFmtId="0" fontId="3" fillId="0" borderId="7" xfId="0" applyFont="1" applyBorder="1"/>
    <xf numFmtId="164" fontId="3" fillId="0" borderId="7" xfId="0" applyNumberFormat="1" applyFont="1" applyBorder="1"/>
    <xf numFmtId="0" fontId="3" fillId="0" borderId="8" xfId="0" applyFont="1" applyBorder="1"/>
    <xf numFmtId="0" fontId="0" fillId="0" borderId="9" xfId="0" applyBorder="1"/>
    <xf numFmtId="44" fontId="0" fillId="0" borderId="3" xfId="1" applyFont="1" applyBorder="1"/>
    <xf numFmtId="165" fontId="0" fillId="0" borderId="3" xfId="1" applyNumberFormat="1" applyFont="1" applyBorder="1"/>
    <xf numFmtId="0" fontId="0" fillId="0" borderId="10" xfId="0" applyBorder="1"/>
    <xf numFmtId="165" fontId="0" fillId="0" borderId="11" xfId="1" applyNumberFormat="1" applyFont="1" applyBorder="1"/>
    <xf numFmtId="0" fontId="0" fillId="0" borderId="11" xfId="0" applyBorder="1"/>
    <xf numFmtId="0" fontId="0" fillId="0" borderId="12" xfId="0" applyBorder="1"/>
    <xf numFmtId="164" fontId="3" fillId="0" borderId="13" xfId="0" applyNumberFormat="1" applyFont="1" applyBorder="1"/>
    <xf numFmtId="0" fontId="3" fillId="0" borderId="14" xfId="0" applyFont="1" applyBorder="1" applyAlignment="1">
      <alignment horizontal="right"/>
    </xf>
    <xf numFmtId="0" fontId="3" fillId="0" borderId="14" xfId="0" applyFont="1" applyBorder="1" applyAlignment="1">
      <alignment wrapText="1"/>
    </xf>
    <xf numFmtId="0" fontId="3" fillId="0" borderId="15" xfId="0" applyFont="1" applyBorder="1"/>
    <xf numFmtId="164" fontId="0" fillId="0" borderId="3" xfId="1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13" xfId="0" applyFont="1" applyBorder="1"/>
    <xf numFmtId="164" fontId="0" fillId="0" borderId="12" xfId="1" applyNumberFormat="1" applyFont="1" applyBorder="1" applyAlignment="1">
      <alignment horizontal="center"/>
    </xf>
    <xf numFmtId="164" fontId="3" fillId="0" borderId="16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3" fillId="0" borderId="6" xfId="0" applyFont="1" applyBorder="1" applyAlignment="1">
      <alignment horizontal="right"/>
    </xf>
    <xf numFmtId="164" fontId="3" fillId="0" borderId="14" xfId="0" applyNumberFormat="1" applyFont="1" applyBorder="1"/>
    <xf numFmtId="0" fontId="3" fillId="0" borderId="14" xfId="0" applyFont="1" applyBorder="1"/>
    <xf numFmtId="164" fontId="4" fillId="0" borderId="9" xfId="0" applyNumberFormat="1" applyFont="1" applyBorder="1"/>
    <xf numFmtId="0" fontId="4" fillId="0" borderId="0" xfId="0" applyFont="1" applyAlignment="1">
      <alignment horizontal="right"/>
    </xf>
    <xf numFmtId="164" fontId="0" fillId="0" borderId="3" xfId="0" applyNumberFormat="1" applyBorder="1"/>
    <xf numFmtId="0" fontId="3" fillId="0" borderId="3" xfId="0" applyFont="1" applyBorder="1"/>
    <xf numFmtId="8" fontId="0" fillId="0" borderId="3" xfId="0" applyNumberFormat="1" applyBorder="1"/>
    <xf numFmtId="0" fontId="3" fillId="0" borderId="9" xfId="0" applyFont="1" applyBorder="1"/>
    <xf numFmtId="8" fontId="4" fillId="0" borderId="3" xfId="0" applyNumberFormat="1" applyFont="1" applyBorder="1"/>
    <xf numFmtId="0" fontId="3" fillId="0" borderId="10" xfId="0" applyFont="1" applyBorder="1"/>
    <xf numFmtId="8" fontId="2" fillId="0" borderId="3" xfId="0" applyNumberFormat="1" applyFont="1" applyBorder="1"/>
    <xf numFmtId="164" fontId="4" fillId="0" borderId="0" xfId="0" applyNumberFormat="1" applyFont="1" applyAlignment="1">
      <alignment horizontal="right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164" fontId="3" fillId="0" borderId="3" xfId="0" applyNumberFormat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5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0" xfId="0" applyFont="1" applyFill="1" applyAlignment="1">
      <alignment horizontal="center"/>
    </xf>
    <xf numFmtId="0" fontId="5" fillId="3" borderId="0" xfId="0" applyFont="1" applyFill="1"/>
    <xf numFmtId="16" fontId="5" fillId="0" borderId="18" xfId="0" applyNumberFormat="1" applyFont="1" applyBorder="1"/>
    <xf numFmtId="0" fontId="8" fillId="2" borderId="0" xfId="0" applyFont="1" applyFill="1"/>
    <xf numFmtId="0" fontId="6" fillId="3" borderId="0" xfId="0" applyFont="1" applyFill="1"/>
    <xf numFmtId="0" fontId="6" fillId="0" borderId="19" xfId="0" applyFont="1" applyBorder="1"/>
    <xf numFmtId="44" fontId="6" fillId="0" borderId="0" xfId="1" applyFont="1"/>
    <xf numFmtId="44" fontId="8" fillId="2" borderId="0" xfId="1" applyFont="1" applyFill="1"/>
    <xf numFmtId="0" fontId="5" fillId="0" borderId="19" xfId="0" applyFont="1" applyBorder="1"/>
    <xf numFmtId="0" fontId="9" fillId="0" borderId="19" xfId="0" applyFont="1" applyBorder="1"/>
    <xf numFmtId="0" fontId="9" fillId="0" borderId="15" xfId="0" applyFont="1" applyBorder="1"/>
    <xf numFmtId="0" fontId="10" fillId="0" borderId="19" xfId="0" applyFont="1" applyBorder="1"/>
    <xf numFmtId="0" fontId="0" fillId="0" borderId="19" xfId="0" applyBorder="1"/>
    <xf numFmtId="14" fontId="5" fillId="0" borderId="19" xfId="0" applyNumberFormat="1" applyFont="1" applyBorder="1"/>
    <xf numFmtId="0" fontId="5" fillId="4" borderId="19" xfId="0" applyFont="1" applyFill="1" applyBorder="1"/>
    <xf numFmtId="0" fontId="5" fillId="0" borderId="0" xfId="0" applyFont="1" applyAlignment="1">
      <alignment horizontal="right"/>
    </xf>
    <xf numFmtId="44" fontId="5" fillId="0" borderId="20" xfId="0" applyNumberFormat="1" applyFont="1" applyBorder="1"/>
    <xf numFmtId="44" fontId="8" fillId="2" borderId="20" xfId="0" applyNumberFormat="1" applyFont="1" applyFill="1" applyBorder="1"/>
    <xf numFmtId="0" fontId="11" fillId="0" borderId="0" xfId="0" applyFont="1"/>
    <xf numFmtId="0" fontId="12" fillId="0" borderId="0" xfId="0" applyFont="1"/>
    <xf numFmtId="8" fontId="6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8" fillId="0" borderId="0" xfId="1" applyFont="1"/>
    <xf numFmtId="44" fontId="18" fillId="0" borderId="0" xfId="1" applyFont="1"/>
    <xf numFmtId="44" fontId="19" fillId="0" borderId="0" xfId="1" applyFont="1"/>
    <xf numFmtId="44" fontId="6" fillId="2" borderId="0" xfId="1" applyFont="1" applyFill="1"/>
    <xf numFmtId="0" fontId="11" fillId="4" borderId="0" xfId="0" applyFont="1" applyFill="1"/>
    <xf numFmtId="0" fontId="9" fillId="0" borderId="0" xfId="0" applyFont="1"/>
    <xf numFmtId="0" fontId="20" fillId="0" borderId="0" xfId="0" applyFont="1"/>
    <xf numFmtId="0" fontId="21" fillId="0" borderId="0" xfId="0" applyFont="1"/>
    <xf numFmtId="44" fontId="8" fillId="2" borderId="0" xfId="1" applyFont="1" applyFill="1" applyAlignment="1">
      <alignment horizontal="center"/>
    </xf>
    <xf numFmtId="0" fontId="23" fillId="0" borderId="0" xfId="0" applyFont="1"/>
    <xf numFmtId="0" fontId="16" fillId="0" borderId="0" xfId="0" applyFont="1"/>
    <xf numFmtId="44" fontId="19" fillId="2" borderId="0" xfId="1" applyFont="1" applyFill="1"/>
    <xf numFmtId="0" fontId="24" fillId="0" borderId="0" xfId="0" applyFont="1"/>
    <xf numFmtId="0" fontId="5" fillId="0" borderId="21" xfId="0" applyFont="1" applyBorder="1"/>
    <xf numFmtId="0" fontId="6" fillId="0" borderId="22" xfId="0" applyFont="1" applyBorder="1"/>
    <xf numFmtId="44" fontId="6" fillId="0" borderId="22" xfId="1" applyFont="1" applyBorder="1"/>
    <xf numFmtId="44" fontId="9" fillId="0" borderId="3" xfId="1" applyFont="1" applyBorder="1"/>
    <xf numFmtId="44" fontId="9" fillId="0" borderId="23" xfId="0" applyNumberFormat="1" applyFont="1" applyBorder="1"/>
    <xf numFmtId="44" fontId="0" fillId="0" borderId="22" xfId="1" applyFont="1" applyBorder="1"/>
    <xf numFmtId="44" fontId="5" fillId="4" borderId="22" xfId="1" applyFont="1" applyFill="1" applyBorder="1"/>
    <xf numFmtId="8" fontId="11" fillId="0" borderId="0" xfId="0" applyNumberFormat="1" applyFont="1"/>
    <xf numFmtId="8" fontId="13" fillId="0" borderId="0" xfId="0" applyNumberFormat="1" applyFont="1"/>
    <xf numFmtId="44" fontId="12" fillId="0" borderId="0" xfId="1" applyFont="1"/>
    <xf numFmtId="8" fontId="14" fillId="0" borderId="20" xfId="0" applyNumberFormat="1" applyFont="1" applyBorder="1"/>
    <xf numFmtId="44" fontId="15" fillId="0" borderId="0" xfId="0" applyNumberFormat="1" applyFont="1"/>
    <xf numFmtId="44" fontId="14" fillId="0" borderId="20" xfId="0" applyNumberFormat="1" applyFont="1" applyBorder="1"/>
    <xf numFmtId="8" fontId="11" fillId="4" borderId="0" xfId="0" applyNumberFormat="1" applyFont="1" applyFill="1"/>
    <xf numFmtId="0" fontId="25" fillId="0" borderId="0" xfId="0" applyFont="1" applyAlignment="1">
      <alignment horizontal="center"/>
    </xf>
    <xf numFmtId="44" fontId="20" fillId="0" borderId="0" xfId="1" applyFont="1"/>
    <xf numFmtId="44" fontId="20" fillId="0" borderId="0" xfId="1" applyFont="1" applyBorder="1"/>
    <xf numFmtId="44" fontId="21" fillId="0" borderId="0" xfId="1" applyFont="1"/>
    <xf numFmtId="44" fontId="22" fillId="0" borderId="0" xfId="1" applyFont="1" applyBorder="1"/>
    <xf numFmtId="44" fontId="22" fillId="0" borderId="0" xfId="1" applyFont="1"/>
    <xf numFmtId="44" fontId="27" fillId="0" borderId="0" xfId="0" applyNumberFormat="1" applyFont="1"/>
    <xf numFmtId="8" fontId="16" fillId="0" borderId="0" xfId="0" applyNumberFormat="1" applyFont="1"/>
    <xf numFmtId="0" fontId="8" fillId="0" borderId="0" xfId="0" applyFont="1" applyFill="1"/>
    <xf numFmtId="0" fontId="6" fillId="0" borderId="0" xfId="0" applyFont="1" applyFill="1"/>
    <xf numFmtId="0" fontId="8" fillId="0" borderId="24" xfId="0" applyFont="1" applyFill="1" applyBorder="1"/>
    <xf numFmtId="44" fontId="21" fillId="0" borderId="0" xfId="1" applyFont="1" applyBorder="1"/>
    <xf numFmtId="44" fontId="26" fillId="0" borderId="20" xfId="1" applyFont="1" applyBorder="1"/>
    <xf numFmtId="44" fontId="21" fillId="0" borderId="0" xfId="0" applyNumberFormat="1" applyFont="1"/>
    <xf numFmtId="44" fontId="21" fillId="0" borderId="0" xfId="0" applyNumberFormat="1" applyFont="1" applyBorder="1"/>
    <xf numFmtId="44" fontId="9" fillId="0" borderId="20" xfId="1" applyFont="1" applyBorder="1"/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/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165" fontId="28" fillId="0" borderId="25" xfId="0" applyNumberFormat="1" applyFont="1" applyBorder="1" applyAlignment="1">
      <alignment horizontal="center"/>
    </xf>
    <xf numFmtId="44" fontId="2" fillId="0" borderId="25" xfId="1" applyFont="1" applyBorder="1" applyAlignment="1">
      <alignment horizontal="center"/>
    </xf>
    <xf numFmtId="44" fontId="0" fillId="0" borderId="25" xfId="1" applyFont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17" fontId="0" fillId="0" borderId="0" xfId="0" applyNumberFormat="1" applyAlignment="1">
      <alignment horizontal="center"/>
    </xf>
    <xf numFmtId="44" fontId="21" fillId="0" borderId="0" xfId="1" applyFont="1" applyFill="1" applyBorder="1"/>
    <xf numFmtId="0" fontId="29" fillId="0" borderId="0" xfId="0" applyFont="1" applyBorder="1"/>
    <xf numFmtId="44" fontId="10" fillId="0" borderId="20" xfId="1" applyFont="1" applyBorder="1"/>
    <xf numFmtId="44" fontId="30" fillId="0" borderId="20" xfId="1" applyFont="1" applyBorder="1"/>
    <xf numFmtId="165" fontId="0" fillId="0" borderId="9" xfId="1" applyNumberFormat="1" applyFont="1" applyBorder="1"/>
    <xf numFmtId="0" fontId="0" fillId="0" borderId="26" xfId="0" applyBorder="1"/>
    <xf numFmtId="164" fontId="3" fillId="0" borderId="26" xfId="0" applyNumberFormat="1" applyFont="1" applyBorder="1"/>
    <xf numFmtId="44" fontId="9" fillId="0" borderId="0" xfId="0" applyNumberFormat="1" applyFont="1"/>
    <xf numFmtId="8" fontId="9" fillId="0" borderId="20" xfId="0" applyNumberFormat="1" applyFont="1" applyBorder="1"/>
    <xf numFmtId="44" fontId="16" fillId="0" borderId="0" xfId="0" applyNumberFormat="1" applyFont="1"/>
    <xf numFmtId="44" fontId="20" fillId="0" borderId="20" xfId="1" applyFont="1" applyBorder="1"/>
    <xf numFmtId="44" fontId="30" fillId="0" borderId="0" xfId="1" applyFont="1" applyBorder="1"/>
    <xf numFmtId="8" fontId="0" fillId="0" borderId="0" xfId="0" applyNumberFormat="1" applyFont="1"/>
    <xf numFmtId="0" fontId="2" fillId="0" borderId="0" xfId="0" applyFont="1"/>
    <xf numFmtId="0" fontId="3" fillId="0" borderId="27" xfId="0" applyFont="1" applyBorder="1"/>
    <xf numFmtId="0" fontId="3" fillId="0" borderId="28" xfId="0" applyFont="1" applyBorder="1"/>
    <xf numFmtId="0" fontId="0" fillId="0" borderId="17" xfId="0" applyFont="1" applyBorder="1"/>
    <xf numFmtId="0" fontId="3" fillId="0" borderId="21" xfId="0" applyFont="1" applyBorder="1"/>
    <xf numFmtId="164" fontId="3" fillId="0" borderId="29" xfId="0" applyNumberFormat="1" applyFont="1" applyBorder="1"/>
    <xf numFmtId="164" fontId="0" fillId="0" borderId="30" xfId="0" applyNumberFormat="1" applyFont="1" applyBorder="1"/>
    <xf numFmtId="0" fontId="0" fillId="0" borderId="17" xfId="0" applyBorder="1"/>
    <xf numFmtId="164" fontId="3" fillId="0" borderId="23" xfId="0" applyNumberFormat="1" applyFont="1" applyBorder="1"/>
    <xf numFmtId="0" fontId="3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44" fontId="9" fillId="0" borderId="20" xfId="0" applyNumberFormat="1" applyFont="1" applyBorder="1"/>
    <xf numFmtId="17" fontId="3" fillId="0" borderId="0" xfId="0" applyNumberFormat="1" applyFont="1" applyAlignment="1">
      <alignment horizontal="right" wrapText="1"/>
    </xf>
    <xf numFmtId="44" fontId="23" fillId="0" borderId="0" xfId="1" applyFont="1"/>
    <xf numFmtId="44" fontId="21" fillId="0" borderId="0" xfId="0" applyNumberFormat="1" applyFont="1" applyFill="1" applyBorder="1"/>
    <xf numFmtId="44" fontId="29" fillId="0" borderId="0" xfId="1" applyFont="1" applyBorder="1"/>
    <xf numFmtId="165" fontId="0" fillId="0" borderId="12" xfId="1" applyNumberFormat="1" applyFont="1" applyBorder="1"/>
    <xf numFmtId="44" fontId="0" fillId="0" borderId="0" xfId="0" applyNumberFormat="1"/>
    <xf numFmtId="44" fontId="22" fillId="0" borderId="25" xfId="1" applyFont="1" applyBorder="1"/>
    <xf numFmtId="44" fontId="27" fillId="0" borderId="25" xfId="0" applyNumberFormat="1" applyFont="1" applyBorder="1"/>
    <xf numFmtId="44" fontId="0" fillId="0" borderId="0" xfId="1" applyFont="1"/>
    <xf numFmtId="44" fontId="2" fillId="0" borderId="0" xfId="1" applyFont="1"/>
    <xf numFmtId="44" fontId="2" fillId="0" borderId="25" xfId="0" applyNumberFormat="1" applyFont="1" applyBorder="1" applyAlignment="1">
      <alignment horizontal="center"/>
    </xf>
    <xf numFmtId="44" fontId="0" fillId="0" borderId="25" xfId="0" applyNumberFormat="1" applyBorder="1" applyAlignment="1">
      <alignment horizontal="center"/>
    </xf>
    <xf numFmtId="44" fontId="2" fillId="0" borderId="25" xfId="0" applyNumberFormat="1" applyFont="1" applyBorder="1"/>
    <xf numFmtId="44" fontId="0" fillId="0" borderId="25" xfId="0" applyNumberFormat="1" applyBorder="1"/>
    <xf numFmtId="44" fontId="31" fillId="0" borderId="25" xfId="1" applyFont="1" applyBorder="1"/>
    <xf numFmtId="44" fontId="9" fillId="0" borderId="25" xfId="1" applyFont="1" applyBorder="1"/>
    <xf numFmtId="44" fontId="21" fillId="0" borderId="25" xfId="1" applyFont="1" applyBorder="1"/>
    <xf numFmtId="44" fontId="29" fillId="0" borderId="25" xfId="0" applyNumberFormat="1" applyFont="1" applyBorder="1"/>
    <xf numFmtId="44" fontId="10" fillId="0" borderId="20" xfId="0" applyNumberFormat="1" applyFont="1" applyBorder="1"/>
    <xf numFmtId="165" fontId="3" fillId="0" borderId="3" xfId="1" applyNumberFormat="1" applyFont="1" applyBorder="1"/>
    <xf numFmtId="0" fontId="29" fillId="0" borderId="0" xfId="0" applyFont="1"/>
    <xf numFmtId="44" fontId="23" fillId="0" borderId="0" xfId="0" applyNumberFormat="1" applyFont="1"/>
    <xf numFmtId="0" fontId="32" fillId="0" borderId="0" xfId="0" applyFont="1"/>
    <xf numFmtId="44" fontId="32" fillId="0" borderId="0" xfId="1" applyFont="1"/>
    <xf numFmtId="44" fontId="33" fillId="0" borderId="0" xfId="0" applyNumberFormat="1" applyFont="1" applyBorder="1"/>
    <xf numFmtId="44" fontId="34" fillId="0" borderId="20" xfId="1" applyFont="1" applyBorder="1"/>
    <xf numFmtId="44" fontId="34" fillId="0" borderId="0" xfId="1" applyFont="1" applyBorder="1"/>
    <xf numFmtId="44" fontId="29" fillId="0" borderId="0" xfId="0" applyNumberFormat="1" applyFont="1" applyBorder="1"/>
    <xf numFmtId="44" fontId="23" fillId="0" borderId="0" xfId="0" applyNumberFormat="1" applyFont="1" applyBorder="1"/>
    <xf numFmtId="0" fontId="0" fillId="0" borderId="25" xfId="0" applyBorder="1"/>
    <xf numFmtId="0" fontId="0" fillId="0" borderId="15" xfId="0" applyFont="1" applyBorder="1"/>
    <xf numFmtId="0" fontId="0" fillId="0" borderId="3" xfId="0" applyFont="1" applyBorder="1"/>
    <xf numFmtId="0" fontId="0" fillId="0" borderId="9" xfId="0" applyFont="1" applyBorder="1"/>
    <xf numFmtId="0" fontId="0" fillId="0" borderId="10" xfId="0" applyFont="1" applyBorder="1"/>
    <xf numFmtId="164" fontId="3" fillId="0" borderId="0" xfId="0" applyNumberFormat="1" applyFont="1" applyBorder="1"/>
    <xf numFmtId="8" fontId="0" fillId="0" borderId="0" xfId="0" applyNumberFormat="1"/>
    <xf numFmtId="44" fontId="29" fillId="0" borderId="0" xfId="1" applyFont="1"/>
    <xf numFmtId="44" fontId="10" fillId="0" borderId="0" xfId="0" applyNumberFormat="1" applyFont="1" applyBorder="1"/>
    <xf numFmtId="44" fontId="2" fillId="0" borderId="0" xfId="0" applyNumberFormat="1" applyFont="1" applyBorder="1" applyAlignment="1">
      <alignment horizontal="center"/>
    </xf>
    <xf numFmtId="44" fontId="0" fillId="0" borderId="0" xfId="0" applyNumberFormat="1" applyBorder="1" applyAlignment="1">
      <alignment horizontal="center"/>
    </xf>
    <xf numFmtId="165" fontId="28" fillId="0" borderId="0" xfId="0" applyNumberFormat="1" applyFont="1" applyBorder="1" applyAlignment="1">
      <alignment horizontal="center"/>
    </xf>
    <xf numFmtId="44" fontId="2" fillId="0" borderId="0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3" fillId="0" borderId="0" xfId="1" applyFont="1"/>
    <xf numFmtId="44" fontId="1" fillId="0" borderId="22" xfId="1" applyFont="1" applyBorder="1"/>
    <xf numFmtId="164" fontId="3" fillId="0" borderId="0" xfId="1" applyNumberFormat="1" applyFont="1" applyAlignment="1">
      <alignment horizontal="center"/>
    </xf>
    <xf numFmtId="164" fontId="2" fillId="0" borderId="3" xfId="0" applyNumberFormat="1" applyFont="1" applyBorder="1"/>
    <xf numFmtId="44" fontId="29" fillId="0" borderId="20" xfId="1" applyFont="1" applyBorder="1"/>
    <xf numFmtId="44" fontId="29" fillId="0" borderId="0" xfId="0" applyNumberFormat="1" applyFont="1" applyFill="1" applyBorder="1"/>
    <xf numFmtId="44" fontId="29" fillId="0" borderId="2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6"/>
  <sheetViews>
    <sheetView workbookViewId="0">
      <selection activeCell="A13" sqref="A13"/>
    </sheetView>
  </sheetViews>
  <sheetFormatPr defaultRowHeight="15" x14ac:dyDescent="0.25"/>
  <cols>
    <col min="1" max="1" width="48.7109375" customWidth="1"/>
    <col min="2" max="2" width="14" customWidth="1"/>
    <col min="3" max="3" width="20.14062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3">
        <v>43922</v>
      </c>
      <c r="B2" s="2"/>
    </row>
    <row r="3" spans="1:3" x14ac:dyDescent="0.25">
      <c r="A3" s="4" t="s">
        <v>0</v>
      </c>
      <c r="B3" s="5" t="s">
        <v>1</v>
      </c>
      <c r="C3" s="4" t="s">
        <v>2</v>
      </c>
    </row>
    <row r="4" spans="1:3" x14ac:dyDescent="0.25">
      <c r="A4" s="6" t="s">
        <v>25</v>
      </c>
      <c r="B4" s="7">
        <v>17174.5</v>
      </c>
      <c r="C4" s="8" t="s">
        <v>4</v>
      </c>
    </row>
    <row r="5" spans="1:3" x14ac:dyDescent="0.25">
      <c r="A5" s="9"/>
      <c r="B5" s="7"/>
      <c r="C5" s="8"/>
    </row>
    <row r="6" spans="1:3" ht="15.75" thickBot="1" x14ac:dyDescent="0.3">
      <c r="A6" s="10"/>
      <c r="B6" s="11">
        <f>SUM(B4:B4)</f>
        <v>17174.5</v>
      </c>
    </row>
    <row r="7" spans="1:3" ht="15.75" thickBot="1" x14ac:dyDescent="0.3">
      <c r="A7" s="12"/>
      <c r="B7" s="13"/>
    </row>
    <row r="8" spans="1:3" x14ac:dyDescent="0.25">
      <c r="A8" s="14" t="s">
        <v>3</v>
      </c>
      <c r="B8" s="15"/>
      <c r="C8" s="16"/>
    </row>
    <row r="9" spans="1:3" x14ac:dyDescent="0.25">
      <c r="A9" s="17" t="s">
        <v>26</v>
      </c>
      <c r="B9" s="18">
        <v>120</v>
      </c>
      <c r="C9" s="8" t="s">
        <v>4</v>
      </c>
    </row>
    <row r="10" spans="1:3" x14ac:dyDescent="0.25">
      <c r="A10" s="17" t="s">
        <v>27</v>
      </c>
      <c r="B10" s="19">
        <v>433.61</v>
      </c>
      <c r="C10" s="17" t="s">
        <v>4</v>
      </c>
    </row>
    <row r="11" spans="1:3" x14ac:dyDescent="0.25">
      <c r="A11" s="8" t="s">
        <v>28</v>
      </c>
      <c r="B11" s="19">
        <v>150.41</v>
      </c>
      <c r="C11" s="17" t="s">
        <v>4</v>
      </c>
    </row>
    <row r="12" spans="1:3" x14ac:dyDescent="0.25">
      <c r="A12" s="20" t="s">
        <v>143</v>
      </c>
      <c r="B12" s="21">
        <v>300</v>
      </c>
      <c r="C12" s="20" t="s">
        <v>4</v>
      </c>
    </row>
    <row r="13" spans="1:3" x14ac:dyDescent="0.25">
      <c r="A13" s="22" t="s">
        <v>144</v>
      </c>
      <c r="B13" s="21">
        <v>813.94</v>
      </c>
      <c r="C13" s="22" t="s">
        <v>4</v>
      </c>
    </row>
    <row r="14" spans="1:3" x14ac:dyDescent="0.25">
      <c r="A14" s="8" t="s">
        <v>145</v>
      </c>
      <c r="B14" s="19">
        <v>65.489999999999995</v>
      </c>
      <c r="C14" s="8" t="s">
        <v>4</v>
      </c>
    </row>
    <row r="15" spans="1:3" x14ac:dyDescent="0.25">
      <c r="A15" s="8" t="s">
        <v>146</v>
      </c>
      <c r="B15" s="19">
        <v>20</v>
      </c>
      <c r="C15" s="17" t="s">
        <v>4</v>
      </c>
    </row>
    <row r="16" spans="1:3" x14ac:dyDescent="0.25">
      <c r="A16" s="23" t="s">
        <v>150</v>
      </c>
      <c r="B16" s="19">
        <v>14.39</v>
      </c>
      <c r="C16" s="20" t="s">
        <v>4</v>
      </c>
    </row>
    <row r="17" spans="1:3" x14ac:dyDescent="0.25">
      <c r="A17" s="23" t="s">
        <v>158</v>
      </c>
      <c r="B17" s="19">
        <v>225</v>
      </c>
      <c r="C17" s="22" t="s">
        <v>4</v>
      </c>
    </row>
    <row r="18" spans="1:3" ht="15.75" thickBot="1" x14ac:dyDescent="0.3">
      <c r="A18" s="23"/>
      <c r="B18" s="24">
        <f>SUM(B9:B17)</f>
        <v>2142.84</v>
      </c>
      <c r="C18" s="22"/>
    </row>
    <row r="19" spans="1:3" ht="15.75" thickBot="1" x14ac:dyDescent="0.3">
      <c r="A19" s="25"/>
      <c r="B19" s="13"/>
    </row>
    <row r="20" spans="1:3" ht="15.75" thickBot="1" x14ac:dyDescent="0.3">
      <c r="A20" s="26" t="s">
        <v>149</v>
      </c>
      <c r="C20" s="12"/>
    </row>
    <row r="21" spans="1:3" ht="15.75" thickBot="1" x14ac:dyDescent="0.3">
      <c r="A21" s="27" t="s">
        <v>5</v>
      </c>
      <c r="B21" s="28">
        <v>31984.82</v>
      </c>
      <c r="C21" s="29"/>
    </row>
    <row r="22" spans="1:3" ht="15.75" thickBot="1" x14ac:dyDescent="0.3">
      <c r="A22" s="30" t="s">
        <v>6</v>
      </c>
      <c r="B22" s="31">
        <v>2211.13</v>
      </c>
      <c r="C22" s="29"/>
    </row>
    <row r="23" spans="1:3" ht="15.75" thickBot="1" x14ac:dyDescent="0.3">
      <c r="A23" s="25" t="s">
        <v>7</v>
      </c>
      <c r="B23" s="32">
        <f>SUM(B21:B22)</f>
        <v>34195.949999999997</v>
      </c>
      <c r="C23" s="29"/>
    </row>
    <row r="24" spans="1:3" ht="15.75" thickBot="1" x14ac:dyDescent="0.3">
      <c r="A24" s="12"/>
      <c r="B24" s="33"/>
      <c r="C24" s="29"/>
    </row>
    <row r="25" spans="1:3" ht="15.75" thickBot="1" x14ac:dyDescent="0.3">
      <c r="A25" s="25" t="s">
        <v>8</v>
      </c>
      <c r="B25" s="2"/>
      <c r="C25" s="29"/>
    </row>
    <row r="26" spans="1:3" ht="15.75" thickBot="1" x14ac:dyDescent="0.3">
      <c r="A26" s="34" t="s">
        <v>9</v>
      </c>
      <c r="B26" s="35">
        <v>58238.22</v>
      </c>
      <c r="C26" s="29"/>
    </row>
    <row r="27" spans="1:3" ht="15.75" thickBot="1" x14ac:dyDescent="0.3">
      <c r="A27" s="12"/>
      <c r="B27" s="13"/>
      <c r="C27" s="29"/>
    </row>
    <row r="28" spans="1:3" ht="15.75" thickBot="1" x14ac:dyDescent="0.3">
      <c r="A28" s="36" t="s">
        <v>10</v>
      </c>
      <c r="B28" s="2"/>
      <c r="C28" s="29"/>
    </row>
    <row r="29" spans="1:3" ht="15.75" thickBot="1" x14ac:dyDescent="0.3">
      <c r="A29" s="36" t="s">
        <v>11</v>
      </c>
      <c r="B29" s="37">
        <v>0</v>
      </c>
      <c r="C29" s="38"/>
    </row>
    <row r="30" spans="1:3" ht="15.75" thickBot="1" x14ac:dyDescent="0.3">
      <c r="A30" s="27" t="s">
        <v>12</v>
      </c>
      <c r="B30" s="39">
        <v>266.85000000000002</v>
      </c>
      <c r="C30" s="38"/>
    </row>
    <row r="31" spans="1:3" ht="15.75" thickBot="1" x14ac:dyDescent="0.3">
      <c r="A31" s="27" t="s">
        <v>13</v>
      </c>
      <c r="B31" s="39">
        <v>13058.69</v>
      </c>
      <c r="C31" s="38"/>
    </row>
    <row r="32" spans="1:3" x14ac:dyDescent="0.25">
      <c r="A32" s="40" t="s">
        <v>14</v>
      </c>
      <c r="B32" s="41">
        <v>10265.98</v>
      </c>
      <c r="C32" s="38"/>
    </row>
    <row r="33" spans="1:3" x14ac:dyDescent="0.25">
      <c r="A33" s="42" t="s">
        <v>15</v>
      </c>
      <c r="B33" s="43">
        <v>1551.78</v>
      </c>
      <c r="C33" s="38"/>
    </row>
    <row r="34" spans="1:3" x14ac:dyDescent="0.25">
      <c r="A34" s="44" t="s">
        <v>16</v>
      </c>
      <c r="B34" s="43">
        <v>288.62</v>
      </c>
      <c r="C34" s="38"/>
    </row>
    <row r="35" spans="1:3" x14ac:dyDescent="0.25">
      <c r="A35" s="42" t="s">
        <v>17</v>
      </c>
      <c r="B35" s="43">
        <v>72.040000000000006</v>
      </c>
      <c r="C35" s="38"/>
    </row>
    <row r="36" spans="1:3" x14ac:dyDescent="0.25">
      <c r="A36" s="42" t="s">
        <v>18</v>
      </c>
      <c r="B36" s="45">
        <v>865.33</v>
      </c>
      <c r="C36" s="46"/>
    </row>
    <row r="37" spans="1:3" x14ac:dyDescent="0.25">
      <c r="A37" s="42" t="s">
        <v>19</v>
      </c>
      <c r="B37" s="45">
        <v>5228</v>
      </c>
      <c r="C37" s="46" t="s">
        <v>20</v>
      </c>
    </row>
    <row r="38" spans="1:3" x14ac:dyDescent="0.25">
      <c r="A38" s="47"/>
      <c r="B38" s="43"/>
      <c r="C38" s="46"/>
    </row>
    <row r="39" spans="1:3" x14ac:dyDescent="0.25">
      <c r="A39" s="48" t="s">
        <v>21</v>
      </c>
      <c r="B39" s="49">
        <f>SUM(B29:B35)+B38-B36-B37</f>
        <v>19410.629999999997</v>
      </c>
      <c r="C39" s="46"/>
    </row>
    <row r="40" spans="1:3" x14ac:dyDescent="0.25">
      <c r="A40" s="50"/>
      <c r="B40" s="13"/>
      <c r="C40" s="46"/>
    </row>
    <row r="41" spans="1:3" x14ac:dyDescent="0.25">
      <c r="A41" t="s">
        <v>22</v>
      </c>
    </row>
    <row r="42" spans="1:3" x14ac:dyDescent="0.25">
      <c r="A42" t="s">
        <v>23</v>
      </c>
    </row>
    <row r="44" spans="1:3" x14ac:dyDescent="0.25">
      <c r="A44" s="1" t="s">
        <v>147</v>
      </c>
      <c r="B44" s="1" t="s">
        <v>141</v>
      </c>
    </row>
    <row r="45" spans="1:3" x14ac:dyDescent="0.25">
      <c r="A45" s="51" t="s">
        <v>148</v>
      </c>
      <c r="B45" s="50"/>
    </row>
    <row r="46" spans="1:3" x14ac:dyDescent="0.25">
      <c r="A46" s="50"/>
      <c r="B46" s="5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85232-93B3-4230-99E9-6268C8DFA6DA}">
  <dimension ref="A1:C50"/>
  <sheetViews>
    <sheetView topLeftCell="A9" workbookViewId="0">
      <selection activeCell="B28" sqref="B28"/>
    </sheetView>
  </sheetViews>
  <sheetFormatPr defaultRowHeight="15" x14ac:dyDescent="0.25"/>
  <cols>
    <col min="1" max="1" width="48" customWidth="1"/>
    <col min="2" max="2" width="16.5703125" customWidth="1"/>
    <col min="3" max="3" width="13.14062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161" t="s">
        <v>215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 t="s">
        <v>224</v>
      </c>
      <c r="B4" s="155">
        <v>16825.5</v>
      </c>
      <c r="C4" s="152" t="s">
        <v>171</v>
      </c>
    </row>
    <row r="5" spans="1:3" x14ac:dyDescent="0.25">
      <c r="A5" s="22" t="s">
        <v>225</v>
      </c>
      <c r="B5" s="39">
        <v>500</v>
      </c>
      <c r="C5" s="17" t="s">
        <v>12</v>
      </c>
    </row>
    <row r="6" spans="1:3" ht="15.75" thickBot="1" x14ac:dyDescent="0.3">
      <c r="A6" s="158"/>
      <c r="B6" s="157">
        <f>SUM(B4:B5)</f>
        <v>17325.5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220</v>
      </c>
      <c r="B9" s="18">
        <v>72</v>
      </c>
      <c r="C9" s="8" t="s">
        <v>4</v>
      </c>
    </row>
    <row r="10" spans="1:3" x14ac:dyDescent="0.25">
      <c r="A10" s="8" t="s">
        <v>228</v>
      </c>
      <c r="B10" s="19">
        <v>813.94</v>
      </c>
      <c r="C10" s="17" t="s">
        <v>4</v>
      </c>
    </row>
    <row r="11" spans="1:3" x14ac:dyDescent="0.25">
      <c r="A11" s="8" t="s">
        <v>226</v>
      </c>
      <c r="B11" s="19">
        <v>3.6</v>
      </c>
      <c r="C11" s="17" t="s">
        <v>4</v>
      </c>
    </row>
    <row r="12" spans="1:3" x14ac:dyDescent="0.25">
      <c r="A12" s="8" t="s">
        <v>227</v>
      </c>
      <c r="B12" s="19">
        <v>20</v>
      </c>
      <c r="C12" s="17" t="s">
        <v>4</v>
      </c>
    </row>
    <row r="13" spans="1:3" x14ac:dyDescent="0.25">
      <c r="A13" s="8" t="s">
        <v>229</v>
      </c>
      <c r="B13" s="19">
        <v>14.39</v>
      </c>
      <c r="C13" s="17" t="s">
        <v>4</v>
      </c>
    </row>
    <row r="14" spans="1:3" x14ac:dyDescent="0.25">
      <c r="A14" s="8" t="s">
        <v>230</v>
      </c>
      <c r="B14" s="19">
        <v>16.68</v>
      </c>
      <c r="C14" s="17" t="s">
        <v>4</v>
      </c>
    </row>
    <row r="15" spans="1:3" x14ac:dyDescent="0.25">
      <c r="A15" s="8" t="s">
        <v>231</v>
      </c>
      <c r="B15" s="19">
        <v>450</v>
      </c>
      <c r="C15" s="17" t="s">
        <v>4</v>
      </c>
    </row>
    <row r="16" spans="1:3" x14ac:dyDescent="0.25">
      <c r="A16" s="20" t="s">
        <v>232</v>
      </c>
      <c r="B16" s="21">
        <v>576</v>
      </c>
      <c r="C16" s="20" t="s">
        <v>13</v>
      </c>
    </row>
    <row r="17" spans="1:3" x14ac:dyDescent="0.25">
      <c r="A17" s="20" t="s">
        <v>223</v>
      </c>
      <c r="B17" s="21">
        <v>3324</v>
      </c>
      <c r="C17" s="20" t="s">
        <v>172</v>
      </c>
    </row>
    <row r="18" spans="1:3" x14ac:dyDescent="0.25">
      <c r="A18" s="22" t="s">
        <v>216</v>
      </c>
      <c r="B18" s="21">
        <v>813.74</v>
      </c>
      <c r="C18" s="22" t="s">
        <v>4</v>
      </c>
    </row>
    <row r="19" spans="1:3" x14ac:dyDescent="0.25">
      <c r="A19" s="8" t="s">
        <v>217</v>
      </c>
      <c r="B19" s="19">
        <v>78.59</v>
      </c>
      <c r="C19" s="8" t="s">
        <v>4</v>
      </c>
    </row>
    <row r="20" spans="1:3" x14ac:dyDescent="0.25">
      <c r="A20" s="8" t="s">
        <v>218</v>
      </c>
      <c r="B20" s="19">
        <v>20</v>
      </c>
      <c r="C20" s="17" t="s">
        <v>4</v>
      </c>
    </row>
    <row r="21" spans="1:3" x14ac:dyDescent="0.25">
      <c r="A21" s="23" t="s">
        <v>221</v>
      </c>
      <c r="B21" s="140">
        <v>450</v>
      </c>
      <c r="C21" s="20" t="s">
        <v>4</v>
      </c>
    </row>
    <row r="22" spans="1:3" x14ac:dyDescent="0.25">
      <c r="A22" s="23" t="s">
        <v>219</v>
      </c>
      <c r="B22" s="140">
        <v>14.39</v>
      </c>
      <c r="C22" s="22" t="s">
        <v>4</v>
      </c>
    </row>
    <row r="23" spans="1:3" x14ac:dyDescent="0.25">
      <c r="A23" s="23" t="s">
        <v>222</v>
      </c>
      <c r="B23" s="19">
        <v>49</v>
      </c>
      <c r="C23" s="22" t="s">
        <v>4</v>
      </c>
    </row>
    <row r="24" spans="1:3" x14ac:dyDescent="0.25">
      <c r="A24" s="23" t="s">
        <v>239</v>
      </c>
      <c r="B24" s="165">
        <v>30</v>
      </c>
      <c r="C24" s="22" t="s">
        <v>4</v>
      </c>
    </row>
    <row r="25" spans="1:3" ht="15.75" thickBot="1" x14ac:dyDescent="0.3">
      <c r="A25" s="141"/>
      <c r="B25" s="142">
        <f>SUM(B9:B24)</f>
        <v>6746.3300000000008</v>
      </c>
      <c r="C25" s="22"/>
    </row>
    <row r="26" spans="1:3" ht="15.75" thickBot="1" x14ac:dyDescent="0.3">
      <c r="A26" s="25"/>
      <c r="B26" s="13"/>
    </row>
    <row r="27" spans="1:3" ht="15.75" thickBot="1" x14ac:dyDescent="0.3">
      <c r="A27" s="26" t="s">
        <v>233</v>
      </c>
      <c r="C27" s="12"/>
    </row>
    <row r="28" spans="1:3" ht="15.75" thickBot="1" x14ac:dyDescent="0.3">
      <c r="A28" s="27" t="s">
        <v>5</v>
      </c>
      <c r="B28" s="28">
        <v>46619.93</v>
      </c>
      <c r="C28" s="29"/>
    </row>
    <row r="29" spans="1:3" ht="15.75" thickBot="1" x14ac:dyDescent="0.3">
      <c r="A29" s="30" t="s">
        <v>6</v>
      </c>
      <c r="B29" s="31">
        <v>2211.5100000000002</v>
      </c>
      <c r="C29" s="29"/>
    </row>
    <row r="30" spans="1:3" ht="15.75" thickBot="1" x14ac:dyDescent="0.3">
      <c r="A30" s="25" t="s">
        <v>7</v>
      </c>
      <c r="B30" s="32">
        <f>SUM(B28:B29)</f>
        <v>48831.44</v>
      </c>
      <c r="C30" s="29"/>
    </row>
    <row r="31" spans="1:3" ht="15.75" thickBot="1" x14ac:dyDescent="0.3">
      <c r="A31" s="12"/>
      <c r="B31" s="33"/>
      <c r="C31" s="29"/>
    </row>
    <row r="32" spans="1:3" ht="15.75" thickBot="1" x14ac:dyDescent="0.3">
      <c r="A32" s="25" t="s">
        <v>8</v>
      </c>
      <c r="B32" s="2"/>
      <c r="C32" s="29"/>
    </row>
    <row r="33" spans="1:3" ht="15.75" thickBot="1" x14ac:dyDescent="0.3">
      <c r="A33" s="34" t="s">
        <v>9</v>
      </c>
      <c r="B33" s="35">
        <v>58238.22</v>
      </c>
      <c r="C33" s="29"/>
    </row>
    <row r="34" spans="1:3" ht="15.75" thickBot="1" x14ac:dyDescent="0.3">
      <c r="A34" s="12"/>
      <c r="B34" s="13"/>
      <c r="C34" s="29"/>
    </row>
    <row r="35" spans="1:3" ht="15.75" thickBot="1" x14ac:dyDescent="0.3">
      <c r="A35" s="36" t="s">
        <v>10</v>
      </c>
      <c r="B35" s="2"/>
      <c r="C35" s="29"/>
    </row>
    <row r="36" spans="1:3" ht="15.75" thickBot="1" x14ac:dyDescent="0.3">
      <c r="A36" s="27" t="s">
        <v>12</v>
      </c>
      <c r="B36" s="39">
        <v>766.85</v>
      </c>
      <c r="C36" s="38"/>
    </row>
    <row r="37" spans="1:3" ht="15.75" thickBot="1" x14ac:dyDescent="0.3">
      <c r="A37" s="27" t="s">
        <v>13</v>
      </c>
      <c r="B37" s="39">
        <v>12482.69</v>
      </c>
      <c r="C37" s="38"/>
    </row>
    <row r="38" spans="1:3" x14ac:dyDescent="0.25">
      <c r="A38" s="40" t="s">
        <v>14</v>
      </c>
      <c r="B38" s="41">
        <v>10265.98</v>
      </c>
      <c r="C38" s="38"/>
    </row>
    <row r="39" spans="1:3" x14ac:dyDescent="0.25">
      <c r="A39" s="42" t="s">
        <v>15</v>
      </c>
      <c r="B39" s="43">
        <v>1551.78</v>
      </c>
      <c r="C39" s="38"/>
    </row>
    <row r="40" spans="1:3" x14ac:dyDescent="0.25">
      <c r="A40" s="44" t="s">
        <v>16</v>
      </c>
      <c r="B40" s="43">
        <v>288.62</v>
      </c>
      <c r="C40" s="38"/>
    </row>
    <row r="41" spans="1:3" x14ac:dyDescent="0.25">
      <c r="A41" s="42" t="s">
        <v>18</v>
      </c>
      <c r="B41" s="45">
        <v>865.33</v>
      </c>
      <c r="C41" s="46"/>
    </row>
    <row r="42" spans="1:3" x14ac:dyDescent="0.25">
      <c r="A42" s="42" t="s">
        <v>19</v>
      </c>
      <c r="B42" s="45">
        <v>3324</v>
      </c>
      <c r="C42" s="46"/>
    </row>
    <row r="43" spans="1:3" x14ac:dyDescent="0.25">
      <c r="A43" s="42" t="s">
        <v>176</v>
      </c>
      <c r="B43" s="43">
        <v>1000</v>
      </c>
      <c r="C43" s="46"/>
    </row>
    <row r="44" spans="1:3" x14ac:dyDescent="0.25">
      <c r="A44" s="47"/>
      <c r="B44" s="43"/>
      <c r="C44" s="46"/>
    </row>
    <row r="45" spans="1:3" x14ac:dyDescent="0.25">
      <c r="A45" s="48" t="s">
        <v>21</v>
      </c>
      <c r="B45" s="49">
        <v>22166.59</v>
      </c>
      <c r="C45" s="46"/>
    </row>
    <row r="46" spans="1:3" ht="12.95" customHeight="1" x14ac:dyDescent="0.25">
      <c r="A46" t="s">
        <v>22</v>
      </c>
    </row>
    <row r="47" spans="1:3" ht="12.95" customHeight="1" x14ac:dyDescent="0.25">
      <c r="A47" t="s">
        <v>234</v>
      </c>
    </row>
    <row r="48" spans="1:3" ht="12.95" customHeight="1" x14ac:dyDescent="0.25"/>
    <row r="49" spans="1:2" x14ac:dyDescent="0.25">
      <c r="A49" s="1" t="s">
        <v>212</v>
      </c>
      <c r="B49" s="1" t="s">
        <v>235</v>
      </c>
    </row>
    <row r="50" spans="1:2" x14ac:dyDescent="0.25">
      <c r="A50" s="51" t="s">
        <v>236</v>
      </c>
      <c r="B50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3A639-E585-4542-94B9-0B1DF7DE6009}">
  <dimension ref="A1:L120"/>
  <sheetViews>
    <sheetView workbookViewId="0">
      <selection activeCell="C11" sqref="C11"/>
    </sheetView>
  </sheetViews>
  <sheetFormatPr defaultRowHeight="15" x14ac:dyDescent="0.25"/>
  <cols>
    <col min="1" max="1" width="24" customWidth="1"/>
    <col min="2" max="2" width="10.42578125" customWidth="1"/>
    <col min="3" max="3" width="9.85546875" customWidth="1"/>
    <col min="4" max="4" width="8.5703125" customWidth="1"/>
    <col min="5" max="5" width="9.85546875" customWidth="1"/>
    <col min="6" max="6" width="2.7109375" customWidth="1"/>
    <col min="8" max="8" width="12.5703125" customWidth="1"/>
    <col min="12" max="12" width="10.5703125" bestFit="1" customWidth="1"/>
  </cols>
  <sheetData>
    <row r="1" spans="1:8" ht="15.75" thickBot="1" x14ac:dyDescent="0.3">
      <c r="A1" s="52" t="s">
        <v>235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233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46619.93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SUM(H48)</f>
        <v>6746.33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39873.599999999999</v>
      </c>
    </row>
    <row r="8" spans="1:8" x14ac:dyDescent="0.25">
      <c r="A8" s="54" t="s">
        <v>38</v>
      </c>
      <c r="B8" s="62">
        <v>0.47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2211.5100000000002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58238.22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43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1368.6</v>
      </c>
      <c r="C14" s="54"/>
      <c r="D14" s="54"/>
      <c r="E14" s="63">
        <v>1500</v>
      </c>
      <c r="F14" s="60"/>
      <c r="G14" s="70" t="s">
        <v>46</v>
      </c>
      <c r="H14" s="102">
        <f>SUM(H7+H9+H11)</f>
        <v>100323.33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4325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6194.07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40194.07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/>
      <c r="C25" s="54"/>
      <c r="D25" s="54"/>
      <c r="E25" s="59"/>
      <c r="F25" s="60"/>
      <c r="G25" s="78"/>
      <c r="H25" s="106">
        <f>SUM(H23:H24)</f>
        <v>40194.07</v>
      </c>
    </row>
    <row r="26" spans="1:8" x14ac:dyDescent="0.25">
      <c r="A26" s="71" t="s">
        <v>58</v>
      </c>
      <c r="B26" s="72">
        <f>SUM(B20:B23)</f>
        <v>40194.07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14993.32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14993.32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290.38</v>
      </c>
      <c r="C31" s="84">
        <v>290.38</v>
      </c>
      <c r="D31" s="85"/>
      <c r="E31" s="86">
        <v>750</v>
      </c>
      <c r="F31" s="60"/>
      <c r="G31" s="87" t="s">
        <v>70</v>
      </c>
      <c r="H31" s="109">
        <f>SUM(H20+H25-H29)</f>
        <v>100323.32999999999</v>
      </c>
    </row>
    <row r="32" spans="1:8" x14ac:dyDescent="0.25">
      <c r="A32" s="54" t="s">
        <v>71</v>
      </c>
      <c r="B32" s="83">
        <v>4883.04</v>
      </c>
      <c r="C32" s="84">
        <v>4883.04</v>
      </c>
      <c r="D32" s="85"/>
      <c r="E32" s="86">
        <v>10000</v>
      </c>
      <c r="F32" s="60"/>
      <c r="H32" s="110" t="s">
        <v>142</v>
      </c>
    </row>
    <row r="33" spans="1:12" x14ac:dyDescent="0.25">
      <c r="A33" s="54" t="s">
        <v>72</v>
      </c>
      <c r="B33" s="83">
        <v>120</v>
      </c>
      <c r="C33" s="84">
        <v>120</v>
      </c>
      <c r="D33" s="85"/>
      <c r="E33" s="86">
        <v>240</v>
      </c>
      <c r="F33" s="60"/>
    </row>
    <row r="34" spans="1:12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12" x14ac:dyDescent="0.25">
      <c r="A35" s="54"/>
      <c r="B35" s="83"/>
      <c r="C35" s="84"/>
      <c r="D35" s="85"/>
      <c r="E35" s="63"/>
      <c r="F35" s="60"/>
      <c r="G35" s="90" t="s">
        <v>238</v>
      </c>
    </row>
    <row r="36" spans="1:12" x14ac:dyDescent="0.25">
      <c r="A36" s="53" t="s">
        <v>75</v>
      </c>
      <c r="B36" s="83"/>
      <c r="C36" s="84"/>
      <c r="D36" s="85"/>
      <c r="E36" s="63"/>
      <c r="F36" s="60"/>
      <c r="G36" s="90">
        <v>1903</v>
      </c>
      <c r="H36" s="113">
        <v>72</v>
      </c>
    </row>
    <row r="37" spans="1:12" x14ac:dyDescent="0.25">
      <c r="A37" s="54" t="s">
        <v>76</v>
      </c>
      <c r="B37" s="83">
        <v>170.29</v>
      </c>
      <c r="C37" s="84"/>
      <c r="D37" s="85"/>
      <c r="E37" s="63">
        <v>450</v>
      </c>
      <c r="F37" s="60"/>
      <c r="G37" s="90">
        <v>1904</v>
      </c>
      <c r="H37" s="113">
        <v>837.54</v>
      </c>
    </row>
    <row r="38" spans="1:12" x14ac:dyDescent="0.25">
      <c r="A38" s="54" t="s">
        <v>77</v>
      </c>
      <c r="B38" s="83"/>
      <c r="C38" s="84"/>
      <c r="D38" s="85"/>
      <c r="E38" s="63">
        <v>200</v>
      </c>
      <c r="F38" s="60"/>
      <c r="G38" s="90">
        <v>1905</v>
      </c>
      <c r="H38" s="113">
        <v>14.39</v>
      </c>
    </row>
    <row r="39" spans="1:12" x14ac:dyDescent="0.25">
      <c r="A39" s="54"/>
      <c r="B39" s="83"/>
      <c r="C39" s="84"/>
      <c r="D39" s="85"/>
      <c r="E39" s="63"/>
      <c r="F39" s="60"/>
      <c r="G39" s="90">
        <v>1906</v>
      </c>
      <c r="H39" s="113">
        <v>16.68</v>
      </c>
    </row>
    <row r="40" spans="1:12" x14ac:dyDescent="0.25">
      <c r="A40" s="53" t="s">
        <v>78</v>
      </c>
      <c r="B40" s="83"/>
      <c r="C40" s="84"/>
      <c r="D40" s="85"/>
      <c r="E40" s="63"/>
      <c r="F40" s="60"/>
      <c r="G40" s="90">
        <v>1907</v>
      </c>
      <c r="H40" s="113">
        <v>450</v>
      </c>
    </row>
    <row r="41" spans="1:12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>
        <v>1908</v>
      </c>
      <c r="H41" s="113">
        <v>3324</v>
      </c>
    </row>
    <row r="42" spans="1:12" x14ac:dyDescent="0.25">
      <c r="A42" s="54" t="s">
        <v>81</v>
      </c>
      <c r="B42" s="83"/>
      <c r="C42" s="84"/>
      <c r="D42" s="85"/>
      <c r="E42" s="63">
        <v>260</v>
      </c>
      <c r="F42" s="60"/>
      <c r="G42" s="90">
        <v>1909</v>
      </c>
      <c r="H42" s="124">
        <v>14.39</v>
      </c>
    </row>
    <row r="43" spans="1:12" x14ac:dyDescent="0.25">
      <c r="A43" s="54"/>
      <c r="B43" s="83"/>
      <c r="C43" s="84"/>
      <c r="D43" s="85"/>
      <c r="E43" s="63"/>
      <c r="F43" s="60"/>
      <c r="G43" s="90">
        <v>1910</v>
      </c>
      <c r="H43" s="163">
        <v>912.33</v>
      </c>
    </row>
    <row r="44" spans="1:12" x14ac:dyDescent="0.25">
      <c r="A44" s="53" t="s">
        <v>82</v>
      </c>
      <c r="B44" s="83"/>
      <c r="C44" s="84"/>
      <c r="D44" s="85"/>
      <c r="E44" s="63"/>
      <c r="F44" s="60"/>
      <c r="G44" s="90">
        <v>1911</v>
      </c>
      <c r="H44" s="124">
        <v>450</v>
      </c>
    </row>
    <row r="45" spans="1:12" x14ac:dyDescent="0.25">
      <c r="A45" s="54" t="s">
        <v>83</v>
      </c>
      <c r="B45" s="83">
        <v>207.94</v>
      </c>
      <c r="C45" s="84">
        <v>207.94</v>
      </c>
      <c r="D45" s="85"/>
      <c r="E45" s="86">
        <v>800</v>
      </c>
      <c r="F45" s="60"/>
      <c r="G45" s="90">
        <v>1912</v>
      </c>
      <c r="H45" s="121">
        <v>49</v>
      </c>
    </row>
    <row r="46" spans="1:12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90">
        <v>1913</v>
      </c>
      <c r="H46" s="164">
        <v>576</v>
      </c>
    </row>
    <row r="47" spans="1:12" x14ac:dyDescent="0.25">
      <c r="A47" s="54" t="s">
        <v>85</v>
      </c>
      <c r="B47" s="83"/>
      <c r="C47" s="84"/>
      <c r="D47" s="85"/>
      <c r="E47" s="86">
        <v>1000</v>
      </c>
      <c r="F47" s="60"/>
      <c r="G47" s="89">
        <v>1914</v>
      </c>
      <c r="H47" s="167">
        <v>30</v>
      </c>
    </row>
    <row r="48" spans="1:12" x14ac:dyDescent="0.25">
      <c r="A48" s="54" t="s">
        <v>86</v>
      </c>
      <c r="B48" s="83"/>
      <c r="C48" s="84"/>
      <c r="D48" s="85"/>
      <c r="E48" s="86"/>
      <c r="F48" s="60"/>
      <c r="H48" s="168">
        <f>SUM(H36:H47)</f>
        <v>6746.33</v>
      </c>
      <c r="L48" s="166"/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</row>
    <row r="53" spans="1:8" x14ac:dyDescent="0.25">
      <c r="A53" s="54" t="s">
        <v>91</v>
      </c>
      <c r="B53" s="83"/>
      <c r="C53" s="84"/>
      <c r="D53" s="85"/>
      <c r="E53" s="86"/>
      <c r="F53" s="60"/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86.34</v>
      </c>
      <c r="C73" s="84">
        <v>71.94</v>
      </c>
      <c r="D73" s="85">
        <v>14.4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/>
      <c r="C77" s="84"/>
      <c r="D77" s="85"/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2475</v>
      </c>
      <c r="C79" s="84">
        <v>2475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52.75</v>
      </c>
      <c r="C82" s="84">
        <v>52.75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69.150000000000006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/>
      <c r="C86" s="84"/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/>
      <c r="C103" s="84"/>
      <c r="D103" s="85"/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/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B114" s="83"/>
      <c r="C114" s="84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/>
      <c r="C117" s="84"/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14993.32</v>
      </c>
      <c r="C120" s="62">
        <f>SUM(C31:C118)</f>
        <v>13529.789999999999</v>
      </c>
      <c r="D120" s="62">
        <f>SUM(D31:D118)</f>
        <v>717.21</v>
      </c>
      <c r="E120" s="86">
        <f>SUM(E31:E119)</f>
        <v>33957.120000000003</v>
      </c>
      <c r="F120" s="60"/>
      <c r="G120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77FDD-F8E9-4236-B765-2385AF499196}">
  <dimension ref="A1:E45"/>
  <sheetViews>
    <sheetView topLeftCell="A4" workbookViewId="0">
      <selection activeCell="E23" sqref="E23"/>
    </sheetView>
  </sheetViews>
  <sheetFormatPr defaultRowHeight="15" x14ac:dyDescent="0.25"/>
  <cols>
    <col min="1" max="1" width="56.85546875" customWidth="1"/>
    <col min="2" max="2" width="14" customWidth="1"/>
    <col min="3" max="3" width="14.14062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161">
        <v>44105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/>
      <c r="B4" s="155"/>
      <c r="C4" s="152"/>
    </row>
    <row r="5" spans="1:3" x14ac:dyDescent="0.25">
      <c r="A5" s="22"/>
      <c r="B5" s="39"/>
      <c r="C5" s="17"/>
    </row>
    <row r="6" spans="1:3" ht="15.75" thickBot="1" x14ac:dyDescent="0.3">
      <c r="A6" s="158"/>
      <c r="B6" s="157">
        <f>SUM(B4:B5)</f>
        <v>0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241</v>
      </c>
      <c r="B9" s="18">
        <v>240</v>
      </c>
      <c r="C9" s="8" t="s">
        <v>4</v>
      </c>
    </row>
    <row r="10" spans="1:3" x14ac:dyDescent="0.25">
      <c r="A10" s="8" t="s">
        <v>242</v>
      </c>
      <c r="B10" s="19">
        <v>225</v>
      </c>
      <c r="C10" s="17" t="s">
        <v>4</v>
      </c>
    </row>
    <row r="11" spans="1:3" x14ac:dyDescent="0.25">
      <c r="A11" s="8" t="s">
        <v>193</v>
      </c>
      <c r="B11" s="19">
        <v>57.73</v>
      </c>
      <c r="C11" s="17" t="s">
        <v>4</v>
      </c>
    </row>
    <row r="12" spans="1:3" x14ac:dyDescent="0.25">
      <c r="A12" s="8" t="s">
        <v>252</v>
      </c>
      <c r="B12" s="19">
        <v>288</v>
      </c>
      <c r="C12" s="17" t="s">
        <v>4</v>
      </c>
    </row>
    <row r="13" spans="1:3" x14ac:dyDescent="0.25">
      <c r="A13" s="8" t="s">
        <v>243</v>
      </c>
      <c r="B13" s="19">
        <v>20000</v>
      </c>
      <c r="C13" s="17" t="s">
        <v>4</v>
      </c>
    </row>
    <row r="14" spans="1:3" x14ac:dyDescent="0.25">
      <c r="A14" s="8" t="s">
        <v>144</v>
      </c>
      <c r="B14" s="19">
        <v>1090.18</v>
      </c>
      <c r="C14" s="17" t="s">
        <v>4</v>
      </c>
    </row>
    <row r="15" spans="1:3" x14ac:dyDescent="0.25">
      <c r="A15" s="8" t="s">
        <v>145</v>
      </c>
      <c r="B15" s="19">
        <v>11.4</v>
      </c>
      <c r="C15" s="17" t="s">
        <v>4</v>
      </c>
    </row>
    <row r="16" spans="1:3" x14ac:dyDescent="0.25">
      <c r="A16" s="20" t="s">
        <v>146</v>
      </c>
      <c r="B16" s="21">
        <v>20</v>
      </c>
      <c r="C16" s="20" t="s">
        <v>4</v>
      </c>
    </row>
    <row r="17" spans="1:3" x14ac:dyDescent="0.25">
      <c r="A17" s="20" t="s">
        <v>253</v>
      </c>
      <c r="B17" s="21">
        <v>288</v>
      </c>
      <c r="C17" s="20" t="s">
        <v>4</v>
      </c>
    </row>
    <row r="18" spans="1:3" x14ac:dyDescent="0.25">
      <c r="A18" s="22" t="s">
        <v>254</v>
      </c>
      <c r="B18" s="21">
        <v>151.5</v>
      </c>
      <c r="C18" s="22" t="s">
        <v>12</v>
      </c>
    </row>
    <row r="19" spans="1:3" x14ac:dyDescent="0.25">
      <c r="A19" s="8" t="s">
        <v>255</v>
      </c>
      <c r="B19" s="19">
        <v>14.39</v>
      </c>
      <c r="C19" s="8" t="s">
        <v>4</v>
      </c>
    </row>
    <row r="20" spans="1:3" ht="15.75" thickBot="1" x14ac:dyDescent="0.3">
      <c r="A20" s="8"/>
      <c r="B20" s="180">
        <f>SUM(B9:B19)</f>
        <v>22386.2</v>
      </c>
      <c r="C20" s="17"/>
    </row>
    <row r="21" spans="1:3" ht="15.75" thickBot="1" x14ac:dyDescent="0.3">
      <c r="A21" s="25"/>
      <c r="B21" s="13"/>
    </row>
    <row r="22" spans="1:3" ht="15.75" thickBot="1" x14ac:dyDescent="0.3">
      <c r="A22" s="26" t="s">
        <v>245</v>
      </c>
      <c r="C22" s="12"/>
    </row>
    <row r="23" spans="1:3" ht="15.75" thickBot="1" x14ac:dyDescent="0.3">
      <c r="A23" s="27" t="s">
        <v>5</v>
      </c>
      <c r="B23" s="28">
        <v>20790.28</v>
      </c>
      <c r="C23" s="29"/>
    </row>
    <row r="24" spans="1:3" ht="15.75" thickBot="1" x14ac:dyDescent="0.3">
      <c r="A24" s="30" t="s">
        <v>6</v>
      </c>
      <c r="B24" s="31">
        <v>2211.5300000000002</v>
      </c>
      <c r="C24" s="29"/>
    </row>
    <row r="25" spans="1:3" ht="15.75" thickBot="1" x14ac:dyDescent="0.3">
      <c r="A25" s="25" t="s">
        <v>7</v>
      </c>
      <c r="B25" s="32">
        <f>SUM(B23:B24)</f>
        <v>23001.809999999998</v>
      </c>
      <c r="C25" s="29"/>
    </row>
    <row r="26" spans="1:3" ht="15.75" thickBot="1" x14ac:dyDescent="0.3">
      <c r="A26" s="12"/>
      <c r="B26" s="33"/>
      <c r="C26" s="29"/>
    </row>
    <row r="27" spans="1:3" ht="15.75" thickBot="1" x14ac:dyDescent="0.3">
      <c r="A27" s="25" t="s">
        <v>251</v>
      </c>
      <c r="B27" s="2"/>
      <c r="C27" s="29"/>
    </row>
    <row r="28" spans="1:3" ht="15.75" thickBot="1" x14ac:dyDescent="0.3">
      <c r="A28" s="34" t="s">
        <v>9</v>
      </c>
      <c r="B28" s="35">
        <v>78238.22</v>
      </c>
      <c r="C28" s="29"/>
    </row>
    <row r="29" spans="1:3" ht="15.75" thickBot="1" x14ac:dyDescent="0.3">
      <c r="A29" s="12"/>
      <c r="B29" s="13"/>
      <c r="C29" s="29"/>
    </row>
    <row r="30" spans="1:3" ht="15.75" thickBot="1" x14ac:dyDescent="0.3">
      <c r="A30" s="36" t="s">
        <v>10</v>
      </c>
      <c r="B30" s="2"/>
      <c r="C30" s="29"/>
    </row>
    <row r="31" spans="1:3" ht="15.75" thickBot="1" x14ac:dyDescent="0.3">
      <c r="A31" s="27" t="s">
        <v>12</v>
      </c>
      <c r="B31" s="39">
        <v>615.35</v>
      </c>
      <c r="C31" s="38"/>
    </row>
    <row r="32" spans="1:3" ht="15.75" thickBot="1" x14ac:dyDescent="0.3">
      <c r="A32" s="27" t="s">
        <v>13</v>
      </c>
      <c r="B32" s="39">
        <v>12482.69</v>
      </c>
      <c r="C32" s="38"/>
    </row>
    <row r="33" spans="1:5" x14ac:dyDescent="0.25">
      <c r="A33" s="40" t="s">
        <v>14</v>
      </c>
      <c r="B33" s="41">
        <v>10265.98</v>
      </c>
      <c r="C33" s="38"/>
    </row>
    <row r="34" spans="1:5" x14ac:dyDescent="0.25">
      <c r="A34" s="42" t="s">
        <v>15</v>
      </c>
      <c r="B34" s="43">
        <v>1551.78</v>
      </c>
      <c r="C34" s="38"/>
    </row>
    <row r="35" spans="1:5" x14ac:dyDescent="0.25">
      <c r="A35" s="44" t="s">
        <v>16</v>
      </c>
      <c r="B35" s="43">
        <v>288.62</v>
      </c>
      <c r="C35" s="38"/>
    </row>
    <row r="36" spans="1:5" x14ac:dyDescent="0.25">
      <c r="A36" s="42" t="s">
        <v>18</v>
      </c>
      <c r="B36" s="45">
        <v>865.33</v>
      </c>
      <c r="C36" s="46"/>
    </row>
    <row r="37" spans="1:5" x14ac:dyDescent="0.25">
      <c r="A37" s="42" t="s">
        <v>19</v>
      </c>
      <c r="B37" s="45">
        <v>3324</v>
      </c>
      <c r="C37" s="46"/>
    </row>
    <row r="38" spans="1:5" x14ac:dyDescent="0.25">
      <c r="A38" s="42" t="s">
        <v>176</v>
      </c>
      <c r="B38" s="43">
        <v>1000</v>
      </c>
      <c r="C38" s="46"/>
    </row>
    <row r="39" spans="1:5" x14ac:dyDescent="0.25">
      <c r="A39" s="47"/>
      <c r="B39" s="43"/>
      <c r="C39" s="46"/>
    </row>
    <row r="40" spans="1:5" x14ac:dyDescent="0.25">
      <c r="A40" s="48" t="s">
        <v>21</v>
      </c>
      <c r="B40" s="49">
        <v>22015.09</v>
      </c>
      <c r="C40" s="46"/>
    </row>
    <row r="41" spans="1:5" x14ac:dyDescent="0.25">
      <c r="A41" t="s">
        <v>22</v>
      </c>
    </row>
    <row r="42" spans="1:5" x14ac:dyDescent="0.25">
      <c r="A42" t="s">
        <v>234</v>
      </c>
    </row>
    <row r="44" spans="1:5" x14ac:dyDescent="0.25">
      <c r="A44" s="1" t="s">
        <v>249</v>
      </c>
      <c r="B44" s="1" t="s">
        <v>244</v>
      </c>
    </row>
    <row r="45" spans="1:5" x14ac:dyDescent="0.25">
      <c r="A45" s="51" t="s">
        <v>250</v>
      </c>
      <c r="B45" s="50"/>
      <c r="E45" t="s">
        <v>169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01CA7-1856-4B19-8393-708EDDD75443}">
  <dimension ref="A1:I120"/>
  <sheetViews>
    <sheetView workbookViewId="0">
      <selection sqref="A1:I121"/>
    </sheetView>
  </sheetViews>
  <sheetFormatPr defaultRowHeight="15" x14ac:dyDescent="0.25"/>
  <cols>
    <col min="1" max="1" width="21.140625" customWidth="1"/>
    <col min="2" max="2" width="10" customWidth="1"/>
    <col min="3" max="3" width="11" customWidth="1"/>
    <col min="5" max="5" width="9.7109375" customWidth="1"/>
    <col min="6" max="6" width="1.42578125" customWidth="1"/>
    <col min="8" max="8" width="10.42578125" customWidth="1"/>
  </cols>
  <sheetData>
    <row r="1" spans="1:8" ht="15.75" thickBot="1" x14ac:dyDescent="0.3">
      <c r="A1" s="52" t="s">
        <v>244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245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20790.28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SUM(H39+H49)</f>
        <v>3302.88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</f>
        <v>17487.399999999998</v>
      </c>
    </row>
    <row r="8" spans="1:8" x14ac:dyDescent="0.25">
      <c r="A8" s="54" t="s">
        <v>38</v>
      </c>
      <c r="B8" s="62">
        <v>0.49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2211.5300000000002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1368.6</v>
      </c>
      <c r="C14" s="54"/>
      <c r="D14" s="54"/>
      <c r="E14" s="63">
        <v>1500</v>
      </c>
      <c r="F14" s="60"/>
      <c r="G14" s="70" t="s">
        <v>46</v>
      </c>
      <c r="H14" s="102">
        <f>SUM(H7+H9+H11)</f>
        <v>97937.15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4325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6194.09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60194.09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60194.09</v>
      </c>
    </row>
    <row r="26" spans="1:8" x14ac:dyDescent="0.25">
      <c r="A26" s="71" t="s">
        <v>58</v>
      </c>
      <c r="B26" s="72">
        <f>SUM(B20:B25)</f>
        <v>60194.09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37379.520000000004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37379.520000000004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301.77999999999997</v>
      </c>
      <c r="C31" s="84">
        <v>301.77999999999997</v>
      </c>
      <c r="D31" s="85"/>
      <c r="E31" s="86">
        <v>750</v>
      </c>
      <c r="F31" s="60"/>
      <c r="G31" s="87" t="s">
        <v>70</v>
      </c>
      <c r="H31" s="109">
        <f>SUM(H20+H25-H29)</f>
        <v>97937.14999999998</v>
      </c>
    </row>
    <row r="32" spans="1:8" x14ac:dyDescent="0.25">
      <c r="A32" s="54" t="s">
        <v>71</v>
      </c>
      <c r="B32" s="83">
        <v>5973.22</v>
      </c>
      <c r="C32" s="84">
        <v>5973.22</v>
      </c>
      <c r="D32" s="85"/>
      <c r="E32" s="86">
        <v>10000</v>
      </c>
      <c r="F32" s="60"/>
      <c r="H32" s="110" t="s">
        <v>142</v>
      </c>
    </row>
    <row r="33" spans="1:9" x14ac:dyDescent="0.25">
      <c r="A33" s="54" t="s">
        <v>72</v>
      </c>
      <c r="B33" s="83">
        <v>140</v>
      </c>
      <c r="C33" s="84">
        <v>140</v>
      </c>
      <c r="D33" s="85"/>
      <c r="E33" s="86">
        <v>240</v>
      </c>
      <c r="F33" s="60"/>
    </row>
    <row r="34" spans="1:9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9" x14ac:dyDescent="0.25">
      <c r="A35" s="54"/>
      <c r="B35" s="83"/>
      <c r="C35" s="84"/>
      <c r="D35" s="85"/>
      <c r="E35" s="63"/>
      <c r="F35" s="60"/>
      <c r="G35" s="90" t="s">
        <v>247</v>
      </c>
    </row>
    <row r="36" spans="1:9" x14ac:dyDescent="0.25">
      <c r="A36" s="53" t="s">
        <v>75</v>
      </c>
      <c r="B36" s="83"/>
      <c r="C36" s="84"/>
      <c r="D36" s="85"/>
      <c r="E36" s="63"/>
      <c r="F36" s="60"/>
      <c r="G36" s="90">
        <v>1906</v>
      </c>
      <c r="H36" s="113">
        <v>16.68</v>
      </c>
    </row>
    <row r="37" spans="1:9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90">
        <v>1907</v>
      </c>
      <c r="H37" s="113">
        <v>450</v>
      </c>
    </row>
    <row r="38" spans="1:9" x14ac:dyDescent="0.25">
      <c r="A38" s="54" t="s">
        <v>77</v>
      </c>
      <c r="B38" s="83"/>
      <c r="C38" s="84"/>
      <c r="D38" s="85"/>
      <c r="E38" s="63">
        <v>200</v>
      </c>
      <c r="F38" s="60"/>
      <c r="G38" s="90">
        <v>1911</v>
      </c>
      <c r="H38" s="177">
        <v>450</v>
      </c>
    </row>
    <row r="39" spans="1:9" x14ac:dyDescent="0.25">
      <c r="A39" s="54"/>
      <c r="B39" s="83"/>
      <c r="C39" s="84"/>
      <c r="D39" s="85"/>
      <c r="E39" s="63"/>
      <c r="F39" s="60"/>
      <c r="G39" s="90"/>
      <c r="H39" s="176">
        <f>SUM(H36:H38)</f>
        <v>916.68000000000006</v>
      </c>
    </row>
    <row r="40" spans="1:9" x14ac:dyDescent="0.25">
      <c r="A40" s="53" t="s">
        <v>78</v>
      </c>
      <c r="B40" s="83"/>
      <c r="C40" s="84"/>
      <c r="D40" s="85"/>
      <c r="E40" s="63"/>
      <c r="F40" s="60"/>
      <c r="G40" s="90"/>
      <c r="H40" s="113"/>
    </row>
    <row r="41" spans="1:9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248</v>
      </c>
      <c r="H41" s="113"/>
    </row>
    <row r="42" spans="1:9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90">
        <v>1916</v>
      </c>
      <c r="H42" s="124">
        <v>240</v>
      </c>
    </row>
    <row r="43" spans="1:9" x14ac:dyDescent="0.25">
      <c r="A43" s="54"/>
      <c r="B43" s="83"/>
      <c r="C43" s="84"/>
      <c r="D43" s="85"/>
      <c r="E43" s="63"/>
      <c r="F43" s="60"/>
      <c r="G43" s="90">
        <v>1917</v>
      </c>
      <c r="H43" s="163">
        <v>225</v>
      </c>
    </row>
    <row r="44" spans="1:9" x14ac:dyDescent="0.25">
      <c r="A44" s="53" t="s">
        <v>82</v>
      </c>
      <c r="B44" s="83"/>
      <c r="C44" s="84"/>
      <c r="D44" s="85"/>
      <c r="E44" s="63"/>
      <c r="F44" s="60"/>
      <c r="G44" s="90">
        <v>1918</v>
      </c>
      <c r="H44" s="124">
        <v>57.73</v>
      </c>
    </row>
    <row r="45" spans="1:9" x14ac:dyDescent="0.25">
      <c r="A45" s="54" t="s">
        <v>83</v>
      </c>
      <c r="B45" s="83">
        <v>265.67</v>
      </c>
      <c r="C45" s="84">
        <v>265.67</v>
      </c>
      <c r="D45" s="85"/>
      <c r="E45" s="86">
        <v>800</v>
      </c>
      <c r="F45" s="60"/>
      <c r="G45" s="90">
        <v>1919</v>
      </c>
      <c r="H45" s="121">
        <v>288</v>
      </c>
      <c r="I45" s="1"/>
    </row>
    <row r="46" spans="1:9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90">
        <v>1920</v>
      </c>
      <c r="H46" s="164">
        <v>1121.58</v>
      </c>
    </row>
    <row r="47" spans="1:9" x14ac:dyDescent="0.25">
      <c r="A47" s="54" t="s">
        <v>85</v>
      </c>
      <c r="B47" s="83"/>
      <c r="C47" s="84"/>
      <c r="D47" s="85"/>
      <c r="E47" s="86">
        <v>1000</v>
      </c>
      <c r="F47" s="60"/>
      <c r="G47" s="89">
        <v>1921</v>
      </c>
      <c r="H47" s="114">
        <v>439.5</v>
      </c>
    </row>
    <row r="48" spans="1:9" x14ac:dyDescent="0.25">
      <c r="A48" s="54" t="s">
        <v>86</v>
      </c>
      <c r="B48" s="83"/>
      <c r="C48" s="84"/>
      <c r="D48" s="85"/>
      <c r="E48" s="86"/>
      <c r="F48" s="60"/>
      <c r="G48" s="90">
        <v>1922</v>
      </c>
      <c r="H48" s="178">
        <v>14.39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H49" s="179">
        <f>SUM(H42:H48)</f>
        <v>2386.1999999999998</v>
      </c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</row>
    <row r="53" spans="1:8" x14ac:dyDescent="0.25">
      <c r="A53" s="54" t="s">
        <v>91</v>
      </c>
      <c r="B53" s="83"/>
      <c r="C53" s="84"/>
      <c r="D53" s="85"/>
      <c r="E53" s="86"/>
      <c r="F53" s="60"/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100.73</v>
      </c>
      <c r="C73" s="84">
        <v>83.93</v>
      </c>
      <c r="D73" s="85">
        <v>16.8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52.75</v>
      </c>
      <c r="C82" s="84">
        <v>52.75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/>
      <c r="C86" s="84"/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151.5</v>
      </c>
      <c r="C103" s="84">
        <v>126.25</v>
      </c>
      <c r="D103" s="85">
        <v>25.25</v>
      </c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>
        <v>576</v>
      </c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B114" s="83"/>
      <c r="C114" s="84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>
        <v>20000</v>
      </c>
      <c r="C117" s="84">
        <v>20000</v>
      </c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37379.520000000004</v>
      </c>
      <c r="C120" s="62">
        <f>SUM(C31:C118)</f>
        <v>36338.660000000003</v>
      </c>
      <c r="D120" s="62">
        <f>SUM(D31:D118)</f>
        <v>1040.8600000000001</v>
      </c>
      <c r="E120" s="86">
        <f>SUM(E31:E119)</f>
        <v>33957.120000000003</v>
      </c>
      <c r="F120" s="60"/>
      <c r="G120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20B34-A24B-40A1-BBEE-5F82E99B8A6D}">
  <dimension ref="A1:C40"/>
  <sheetViews>
    <sheetView workbookViewId="0">
      <selection activeCell="D9" sqref="D9"/>
    </sheetView>
  </sheetViews>
  <sheetFormatPr defaultRowHeight="15" x14ac:dyDescent="0.25"/>
  <cols>
    <col min="1" max="1" width="51.42578125" customWidth="1"/>
    <col min="2" max="2" width="15.85546875" customWidth="1"/>
    <col min="3" max="3" width="18.8554687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161">
        <v>44136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 t="s">
        <v>258</v>
      </c>
      <c r="B4" s="155">
        <v>2770</v>
      </c>
      <c r="C4" s="152" t="s">
        <v>172</v>
      </c>
    </row>
    <row r="5" spans="1:3" x14ac:dyDescent="0.25">
      <c r="A5" s="22" t="s">
        <v>265</v>
      </c>
      <c r="B5" s="39">
        <v>524</v>
      </c>
      <c r="C5" s="17" t="s">
        <v>4</v>
      </c>
    </row>
    <row r="6" spans="1:3" ht="15.75" thickBot="1" x14ac:dyDescent="0.3">
      <c r="A6" s="158"/>
      <c r="B6" s="157">
        <f>SUM(B4:B5)</f>
        <v>3294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144</v>
      </c>
      <c r="B9" s="19">
        <v>965.08</v>
      </c>
      <c r="C9" s="17" t="s">
        <v>4</v>
      </c>
    </row>
    <row r="10" spans="1:3" x14ac:dyDescent="0.25">
      <c r="A10" s="8" t="s">
        <v>145</v>
      </c>
      <c r="B10" s="19">
        <v>84.27</v>
      </c>
      <c r="C10" s="17" t="s">
        <v>4</v>
      </c>
    </row>
    <row r="11" spans="1:3" x14ac:dyDescent="0.25">
      <c r="A11" s="20" t="s">
        <v>146</v>
      </c>
      <c r="B11" s="21">
        <v>20</v>
      </c>
      <c r="C11" s="20" t="s">
        <v>4</v>
      </c>
    </row>
    <row r="12" spans="1:3" x14ac:dyDescent="0.25">
      <c r="A12" s="20" t="s">
        <v>259</v>
      </c>
      <c r="B12" s="21">
        <v>25</v>
      </c>
      <c r="C12" s="20" t="s">
        <v>4</v>
      </c>
    </row>
    <row r="13" spans="1:3" x14ac:dyDescent="0.25">
      <c r="A13" s="22"/>
      <c r="B13" s="21"/>
      <c r="C13" s="22"/>
    </row>
    <row r="14" spans="1:3" x14ac:dyDescent="0.25">
      <c r="A14" s="8"/>
      <c r="B14" s="19"/>
      <c r="C14" s="8"/>
    </row>
    <row r="15" spans="1:3" ht="15.75" thickBot="1" x14ac:dyDescent="0.3">
      <c r="A15" s="8"/>
      <c r="B15" s="180">
        <f>SUM(B9:B14)</f>
        <v>1094.3500000000001</v>
      </c>
      <c r="C15" s="17"/>
    </row>
    <row r="16" spans="1:3" ht="15.75" thickBot="1" x14ac:dyDescent="0.3">
      <c r="A16" s="25"/>
      <c r="B16" s="13"/>
    </row>
    <row r="17" spans="1:3" ht="15.75" thickBot="1" x14ac:dyDescent="0.3">
      <c r="A17" s="26" t="s">
        <v>245</v>
      </c>
      <c r="C17" s="12"/>
    </row>
    <row r="18" spans="1:3" ht="15.75" thickBot="1" x14ac:dyDescent="0.3">
      <c r="A18" s="27" t="s">
        <v>5</v>
      </c>
      <c r="B18" s="28">
        <v>20790.28</v>
      </c>
      <c r="C18" s="29"/>
    </row>
    <row r="19" spans="1:3" ht="15.75" thickBot="1" x14ac:dyDescent="0.3">
      <c r="A19" s="30" t="s">
        <v>6</v>
      </c>
      <c r="B19" s="31">
        <v>2211.5300000000002</v>
      </c>
      <c r="C19" s="29"/>
    </row>
    <row r="20" spans="1:3" ht="15.75" thickBot="1" x14ac:dyDescent="0.3">
      <c r="A20" s="25" t="s">
        <v>7</v>
      </c>
      <c r="B20" s="32">
        <f>SUM(B18:B19)</f>
        <v>23001.809999999998</v>
      </c>
      <c r="C20" s="29"/>
    </row>
    <row r="21" spans="1:3" ht="15.75" thickBot="1" x14ac:dyDescent="0.3">
      <c r="A21" s="12"/>
      <c r="B21" s="33"/>
      <c r="C21" s="29"/>
    </row>
    <row r="22" spans="1:3" ht="15.75" thickBot="1" x14ac:dyDescent="0.3">
      <c r="A22" s="25" t="s">
        <v>251</v>
      </c>
      <c r="B22" s="2"/>
      <c r="C22" s="29"/>
    </row>
    <row r="23" spans="1:3" ht="15.75" thickBot="1" x14ac:dyDescent="0.3">
      <c r="A23" s="34" t="s">
        <v>9</v>
      </c>
      <c r="B23" s="35">
        <v>78238.22</v>
      </c>
      <c r="C23" s="29"/>
    </row>
    <row r="24" spans="1:3" ht="15.75" thickBot="1" x14ac:dyDescent="0.3">
      <c r="A24" s="12"/>
      <c r="B24" s="13"/>
      <c r="C24" s="29"/>
    </row>
    <row r="25" spans="1:3" ht="15.75" thickBot="1" x14ac:dyDescent="0.3">
      <c r="A25" s="36" t="s">
        <v>10</v>
      </c>
      <c r="B25" s="2"/>
      <c r="C25" s="29"/>
    </row>
    <row r="26" spans="1:3" ht="15.75" thickBot="1" x14ac:dyDescent="0.3">
      <c r="A26" s="27" t="s">
        <v>12</v>
      </c>
      <c r="B26" s="39">
        <v>615.35</v>
      </c>
      <c r="C26" s="38"/>
    </row>
    <row r="27" spans="1:3" ht="15.75" thickBot="1" x14ac:dyDescent="0.3">
      <c r="A27" s="27" t="s">
        <v>13</v>
      </c>
      <c r="B27" s="39">
        <v>12482.69</v>
      </c>
      <c r="C27" s="38"/>
    </row>
    <row r="28" spans="1:3" x14ac:dyDescent="0.25">
      <c r="A28" s="40" t="s">
        <v>14</v>
      </c>
      <c r="B28" s="41">
        <v>10265.98</v>
      </c>
      <c r="C28" s="38"/>
    </row>
    <row r="29" spans="1:3" x14ac:dyDescent="0.25">
      <c r="A29" s="42" t="s">
        <v>15</v>
      </c>
      <c r="B29" s="43">
        <v>1551.78</v>
      </c>
      <c r="C29" s="38"/>
    </row>
    <row r="30" spans="1:3" x14ac:dyDescent="0.25">
      <c r="A30" s="44" t="s">
        <v>16</v>
      </c>
      <c r="B30" s="43">
        <v>288.62</v>
      </c>
      <c r="C30" s="38"/>
    </row>
    <row r="31" spans="1:3" x14ac:dyDescent="0.25">
      <c r="A31" s="42" t="s">
        <v>18</v>
      </c>
      <c r="B31" s="45">
        <v>865.33</v>
      </c>
      <c r="C31" s="46"/>
    </row>
    <row r="32" spans="1:3" x14ac:dyDescent="0.25">
      <c r="A32" s="42" t="s">
        <v>19</v>
      </c>
      <c r="B32" s="45">
        <v>554</v>
      </c>
      <c r="C32" s="46"/>
    </row>
    <row r="33" spans="1:3" x14ac:dyDescent="0.25">
      <c r="A33" s="42" t="s">
        <v>176</v>
      </c>
      <c r="B33" s="43">
        <v>1000</v>
      </c>
      <c r="C33" s="46"/>
    </row>
    <row r="34" spans="1:3" x14ac:dyDescent="0.25">
      <c r="A34" s="47"/>
      <c r="B34" s="43"/>
      <c r="C34" s="46"/>
    </row>
    <row r="35" spans="1:3" x14ac:dyDescent="0.25">
      <c r="A35" s="48" t="s">
        <v>21</v>
      </c>
      <c r="B35" s="49">
        <v>24785.09</v>
      </c>
      <c r="C35" s="46"/>
    </row>
    <row r="36" spans="1:3" x14ac:dyDescent="0.25">
      <c r="A36" t="s">
        <v>22</v>
      </c>
    </row>
    <row r="37" spans="1:3" x14ac:dyDescent="0.25">
      <c r="A37" t="s">
        <v>260</v>
      </c>
    </row>
    <row r="39" spans="1:3" x14ac:dyDescent="0.25">
      <c r="A39" s="1" t="s">
        <v>249</v>
      </c>
      <c r="B39" s="1" t="s">
        <v>256</v>
      </c>
    </row>
    <row r="40" spans="1:3" x14ac:dyDescent="0.25">
      <c r="A40" s="51" t="s">
        <v>257</v>
      </c>
      <c r="B40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E1F5A-B554-434F-B935-9DD656053422}">
  <dimension ref="A1:I120"/>
  <sheetViews>
    <sheetView workbookViewId="0">
      <selection sqref="A1:H121"/>
    </sheetView>
  </sheetViews>
  <sheetFormatPr defaultRowHeight="15" x14ac:dyDescent="0.25"/>
  <cols>
    <col min="1" max="1" width="21.85546875" customWidth="1"/>
    <col min="2" max="2" width="10.28515625" customWidth="1"/>
    <col min="3" max="3" width="9.7109375" customWidth="1"/>
    <col min="4" max="4" width="9.42578125" customWidth="1"/>
    <col min="5" max="5" width="9.7109375" customWidth="1"/>
    <col min="6" max="6" width="1.7109375" customWidth="1"/>
    <col min="8" max="8" width="11.28515625" customWidth="1"/>
  </cols>
  <sheetData>
    <row r="1" spans="1:8" ht="15.75" thickBot="1" x14ac:dyDescent="0.3">
      <c r="A1" s="52" t="s">
        <v>256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245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20790.28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SUM(H46+H49)</f>
        <v>4372.2299999999996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 t="s">
        <v>264</v>
      </c>
      <c r="H6" s="100">
        <f>SUM(H54)</f>
        <v>3294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19712.05</v>
      </c>
    </row>
    <row r="8" spans="1:8" x14ac:dyDescent="0.25">
      <c r="A8" s="54" t="s">
        <v>38</v>
      </c>
      <c r="B8" s="62">
        <v>0.49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2211.5300000000002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1368.6</v>
      </c>
      <c r="C14" s="54"/>
      <c r="D14" s="54"/>
      <c r="E14" s="63">
        <v>1500</v>
      </c>
      <c r="F14" s="60"/>
      <c r="G14" s="70" t="s">
        <v>46</v>
      </c>
      <c r="H14" s="102">
        <f>SUM(H7+H9+H11)</f>
        <v>100161.8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9488.09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63488.09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63488.09</v>
      </c>
    </row>
    <row r="26" spans="1:8" x14ac:dyDescent="0.25">
      <c r="A26" s="71" t="s">
        <v>58</v>
      </c>
      <c r="B26" s="72">
        <f>SUM(B20:B25)</f>
        <v>63488.09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38448.870000000003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38448.870000000003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386.05</v>
      </c>
      <c r="C31" s="84">
        <v>386.05</v>
      </c>
      <c r="D31" s="85"/>
      <c r="E31" s="86">
        <v>750</v>
      </c>
      <c r="F31" s="60"/>
      <c r="G31" s="87" t="s">
        <v>70</v>
      </c>
      <c r="H31" s="109">
        <f>SUM(H20+H25-H29)</f>
        <v>100161.79999999999</v>
      </c>
    </row>
    <row r="32" spans="1:8" x14ac:dyDescent="0.25">
      <c r="A32" s="54" t="s">
        <v>71</v>
      </c>
      <c r="B32" s="83">
        <v>6938.3</v>
      </c>
      <c r="C32" s="84">
        <v>6938.3</v>
      </c>
      <c r="D32" s="85"/>
      <c r="E32" s="86">
        <v>10000</v>
      </c>
      <c r="F32" s="60"/>
      <c r="H32" s="110" t="s">
        <v>142</v>
      </c>
    </row>
    <row r="33" spans="1:9" x14ac:dyDescent="0.25">
      <c r="A33" s="54" t="s">
        <v>72</v>
      </c>
      <c r="B33" s="83">
        <v>160</v>
      </c>
      <c r="C33" s="84">
        <v>160</v>
      </c>
      <c r="D33" s="85"/>
      <c r="E33" s="86">
        <v>240</v>
      </c>
      <c r="F33" s="60"/>
    </row>
    <row r="34" spans="1:9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9" x14ac:dyDescent="0.25">
      <c r="A35" s="54"/>
      <c r="B35" s="83"/>
      <c r="C35" s="84"/>
      <c r="D35" s="85"/>
      <c r="E35" s="63"/>
      <c r="F35" s="60"/>
      <c r="G35" s="90" t="s">
        <v>247</v>
      </c>
    </row>
    <row r="36" spans="1:9" x14ac:dyDescent="0.25">
      <c r="A36" s="53" t="s">
        <v>75</v>
      </c>
      <c r="B36" s="83"/>
      <c r="C36" s="84"/>
      <c r="D36" s="85"/>
      <c r="E36" s="63"/>
      <c r="F36" s="60"/>
      <c r="G36" s="90">
        <v>1906</v>
      </c>
      <c r="H36" s="113">
        <v>16.68</v>
      </c>
    </row>
    <row r="37" spans="1:9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90">
        <v>1907</v>
      </c>
      <c r="H37" s="113">
        <v>450</v>
      </c>
    </row>
    <row r="38" spans="1:9" x14ac:dyDescent="0.25">
      <c r="A38" s="54" t="s">
        <v>77</v>
      </c>
      <c r="B38" s="83"/>
      <c r="C38" s="84"/>
      <c r="D38" s="85"/>
      <c r="E38" s="63">
        <v>200</v>
      </c>
      <c r="F38" s="60"/>
      <c r="G38" s="90">
        <v>1911</v>
      </c>
      <c r="H38" s="121">
        <v>450</v>
      </c>
    </row>
    <row r="39" spans="1:9" x14ac:dyDescent="0.25">
      <c r="A39" s="54"/>
      <c r="B39" s="83"/>
      <c r="C39" s="84"/>
      <c r="D39" s="85"/>
      <c r="E39" s="63"/>
      <c r="F39" s="60"/>
      <c r="G39" s="90">
        <v>1916</v>
      </c>
      <c r="H39" s="124">
        <v>240</v>
      </c>
    </row>
    <row r="40" spans="1:9" x14ac:dyDescent="0.25">
      <c r="A40" s="53" t="s">
        <v>78</v>
      </c>
      <c r="B40" s="83"/>
      <c r="C40" s="84"/>
      <c r="D40" s="85"/>
      <c r="E40" s="63"/>
      <c r="F40" s="60"/>
      <c r="G40" s="90">
        <v>1917</v>
      </c>
      <c r="H40" s="163">
        <v>225</v>
      </c>
    </row>
    <row r="41" spans="1:9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>
        <v>1918</v>
      </c>
      <c r="H41" s="124">
        <v>57.73</v>
      </c>
    </row>
    <row r="42" spans="1:9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90">
        <v>1919</v>
      </c>
      <c r="H42" s="121">
        <v>288</v>
      </c>
    </row>
    <row r="43" spans="1:9" x14ac:dyDescent="0.25">
      <c r="A43" s="54"/>
      <c r="B43" s="83"/>
      <c r="C43" s="84"/>
      <c r="D43" s="85"/>
      <c r="E43" s="63"/>
      <c r="F43" s="60"/>
      <c r="G43" s="90">
        <v>1920</v>
      </c>
      <c r="H43" s="164">
        <v>1121.58</v>
      </c>
    </row>
    <row r="44" spans="1:9" x14ac:dyDescent="0.25">
      <c r="A44" s="53" t="s">
        <v>82</v>
      </c>
      <c r="B44" s="83"/>
      <c r="C44" s="84"/>
      <c r="D44" s="85"/>
      <c r="E44" s="63"/>
      <c r="F44" s="60"/>
      <c r="G44" s="89">
        <v>1921</v>
      </c>
      <c r="H44" s="114">
        <v>439.5</v>
      </c>
    </row>
    <row r="45" spans="1:9" x14ac:dyDescent="0.25">
      <c r="A45" s="54" t="s">
        <v>83</v>
      </c>
      <c r="B45" s="83">
        <v>265.67</v>
      </c>
      <c r="C45" s="84">
        <v>265.67</v>
      </c>
      <c r="D45" s="85"/>
      <c r="E45" s="86">
        <v>800</v>
      </c>
      <c r="F45" s="60"/>
      <c r="G45" s="90">
        <v>1922</v>
      </c>
      <c r="H45" s="178">
        <v>14.39</v>
      </c>
      <c r="I45" s="1"/>
    </row>
    <row r="46" spans="1:9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H46" s="182">
        <f>SUM(H36:H45)</f>
        <v>3302.8799999999997</v>
      </c>
    </row>
    <row r="47" spans="1:9" x14ac:dyDescent="0.25">
      <c r="A47" s="54" t="s">
        <v>85</v>
      </c>
      <c r="B47" s="83"/>
      <c r="C47" s="84"/>
      <c r="D47" s="85"/>
      <c r="E47" s="86">
        <v>1000</v>
      </c>
      <c r="F47" s="60"/>
    </row>
    <row r="48" spans="1:9" x14ac:dyDescent="0.25">
      <c r="A48" s="54" t="s">
        <v>86</v>
      </c>
      <c r="B48" s="83"/>
      <c r="C48" s="84"/>
      <c r="D48" s="85"/>
      <c r="E48" s="86"/>
      <c r="F48" s="60"/>
      <c r="G48" s="181" t="s">
        <v>261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181">
        <v>1923</v>
      </c>
      <c r="H49" s="179">
        <v>1069.3499999999999</v>
      </c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183" t="s">
        <v>262</v>
      </c>
      <c r="H51" s="183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183" t="s">
        <v>263</v>
      </c>
      <c r="H52" s="184">
        <v>2770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G53" s="183" t="s">
        <v>266</v>
      </c>
      <c r="H53" s="185">
        <v>524</v>
      </c>
    </row>
    <row r="54" spans="1:8" x14ac:dyDescent="0.25">
      <c r="A54" s="54"/>
      <c r="B54" s="83"/>
      <c r="C54" s="84"/>
      <c r="D54" s="85"/>
      <c r="E54" s="91"/>
      <c r="F54" s="60"/>
      <c r="G54" s="89"/>
      <c r="H54" s="186">
        <f>SUM(H52:H53)</f>
        <v>3294</v>
      </c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100.73</v>
      </c>
      <c r="C73" s="84">
        <v>83.93</v>
      </c>
      <c r="D73" s="85">
        <v>16.8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52.75</v>
      </c>
      <c r="C82" s="84">
        <v>52.75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/>
      <c r="C86" s="84"/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151.5</v>
      </c>
      <c r="C103" s="84">
        <v>126.25</v>
      </c>
      <c r="D103" s="85">
        <v>25.25</v>
      </c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>
        <v>576</v>
      </c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C114" s="83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>
        <v>20000</v>
      </c>
      <c r="C117" s="84">
        <v>20000</v>
      </c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38448.870000000003</v>
      </c>
      <c r="C120" s="62">
        <f>SUM(C31:C118)</f>
        <v>37408.01</v>
      </c>
      <c r="D120" s="62">
        <f>SUM(D31:D118)</f>
        <v>1040.8600000000001</v>
      </c>
      <c r="E120" s="86">
        <f>SUM(E31:E119)</f>
        <v>33957.120000000003</v>
      </c>
      <c r="F120" s="60"/>
      <c r="G120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CFD1A-6A02-45C7-9F21-95CE2E1C8D5F}">
  <dimension ref="A1:H128"/>
  <sheetViews>
    <sheetView topLeftCell="A26" workbookViewId="0">
      <selection activeCell="B28" sqref="B28"/>
    </sheetView>
  </sheetViews>
  <sheetFormatPr defaultRowHeight="15" x14ac:dyDescent="0.25"/>
  <cols>
    <col min="1" max="1" width="20.42578125" customWidth="1"/>
    <col min="2" max="2" width="10.42578125" customWidth="1"/>
    <col min="3" max="3" width="10" customWidth="1"/>
    <col min="5" max="5" width="10.28515625" customWidth="1"/>
    <col min="6" max="6" width="2.140625" customWidth="1"/>
    <col min="8" max="8" width="11.42578125" customWidth="1"/>
  </cols>
  <sheetData>
    <row r="1" spans="1:8" ht="15.75" thickBot="1" x14ac:dyDescent="0.3">
      <c r="A1" s="52" t="s">
        <v>267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245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22242.79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SUM(H39+H43)</f>
        <v>1813.53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 t="s">
        <v>264</v>
      </c>
      <c r="H6" s="100">
        <f>SUM(H54)</f>
        <v>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20429.260000000002</v>
      </c>
    </row>
    <row r="8" spans="1:8" x14ac:dyDescent="0.25">
      <c r="A8" s="54" t="s">
        <v>38</v>
      </c>
      <c r="B8" s="62">
        <v>0.51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2211.5500000000002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100879.03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10205.32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64205.32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64205.32</v>
      </c>
    </row>
    <row r="26" spans="1:8" x14ac:dyDescent="0.25">
      <c r="A26" s="71" t="s">
        <v>58</v>
      </c>
      <c r="B26" s="72">
        <f>SUM(B20:B25)</f>
        <v>64205.32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38448.870000000003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38448.870000000003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386.05</v>
      </c>
      <c r="C31" s="84">
        <v>386.05</v>
      </c>
      <c r="D31" s="85"/>
      <c r="E31" s="86">
        <v>750</v>
      </c>
      <c r="F31" s="60"/>
      <c r="G31" s="87" t="s">
        <v>70</v>
      </c>
      <c r="H31" s="109">
        <f>SUM(H20+H25-H29)</f>
        <v>100879.03</v>
      </c>
    </row>
    <row r="32" spans="1:8" x14ac:dyDescent="0.25">
      <c r="A32" s="54" t="s">
        <v>71</v>
      </c>
      <c r="B32" s="83">
        <v>6938.3</v>
      </c>
      <c r="C32" s="84">
        <v>6938.3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160</v>
      </c>
      <c r="C33" s="84">
        <v>160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90" t="s">
        <v>247</v>
      </c>
    </row>
    <row r="36" spans="1:8" x14ac:dyDescent="0.25">
      <c r="A36" s="53" t="s">
        <v>75</v>
      </c>
      <c r="B36" s="83"/>
      <c r="C36" s="84"/>
      <c r="D36" s="85"/>
      <c r="E36" s="63"/>
      <c r="F36" s="60"/>
      <c r="G36" s="90">
        <v>1906</v>
      </c>
      <c r="H36" s="113">
        <v>16.68</v>
      </c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90">
        <v>1919</v>
      </c>
      <c r="H37" s="121">
        <v>288</v>
      </c>
    </row>
    <row r="38" spans="1:8" x14ac:dyDescent="0.25">
      <c r="A38" s="54" t="s">
        <v>77</v>
      </c>
      <c r="B38" s="83"/>
      <c r="C38" s="84"/>
      <c r="D38" s="85"/>
      <c r="E38" s="63">
        <v>200</v>
      </c>
      <c r="F38" s="60"/>
      <c r="G38" s="89">
        <v>1921</v>
      </c>
      <c r="H38" s="114">
        <v>439.5</v>
      </c>
    </row>
    <row r="39" spans="1:8" x14ac:dyDescent="0.25">
      <c r="A39" s="54"/>
      <c r="B39" s="83"/>
      <c r="C39" s="84"/>
      <c r="D39" s="85"/>
      <c r="E39" s="63"/>
      <c r="F39" s="60"/>
      <c r="G39" s="90"/>
      <c r="H39" s="160">
        <f>SUM(H36:H38)</f>
        <v>744.18000000000006</v>
      </c>
    </row>
    <row r="40" spans="1:8" x14ac:dyDescent="0.25">
      <c r="A40" s="53" t="s">
        <v>78</v>
      </c>
      <c r="B40" s="83"/>
      <c r="C40" s="84"/>
      <c r="D40" s="85"/>
      <c r="E40" s="63"/>
      <c r="F40" s="60"/>
      <c r="G40" s="90"/>
      <c r="H40" s="163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/>
      <c r="H41" s="124"/>
    </row>
    <row r="42" spans="1:8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181" t="s">
        <v>261</v>
      </c>
    </row>
    <row r="43" spans="1:8" x14ac:dyDescent="0.25">
      <c r="A43" s="54"/>
      <c r="B43" s="83"/>
      <c r="C43" s="84"/>
      <c r="D43" s="85"/>
      <c r="E43" s="63"/>
      <c r="F43" s="60"/>
      <c r="G43" s="181">
        <v>1923</v>
      </c>
      <c r="H43" s="179">
        <v>1069.3499999999999</v>
      </c>
    </row>
    <row r="44" spans="1:8" x14ac:dyDescent="0.25">
      <c r="A44" s="53" t="s">
        <v>82</v>
      </c>
      <c r="B44" s="83"/>
      <c r="C44" s="84"/>
      <c r="D44" s="85"/>
      <c r="E44" s="63"/>
      <c r="F44" s="60"/>
    </row>
    <row r="45" spans="1:8" x14ac:dyDescent="0.25">
      <c r="A45" s="54" t="s">
        <v>83</v>
      </c>
      <c r="B45" s="83">
        <v>265.67</v>
      </c>
      <c r="C45" s="84">
        <v>265.67</v>
      </c>
      <c r="D45" s="85"/>
      <c r="E45" s="86">
        <v>800</v>
      </c>
      <c r="F45" s="60"/>
      <c r="G45" s="90"/>
      <c r="H45" s="188"/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H46" s="189"/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</row>
    <row r="48" spans="1:8" x14ac:dyDescent="0.25">
      <c r="A48" s="54" t="s">
        <v>86</v>
      </c>
      <c r="B48" s="83"/>
      <c r="C48" s="84"/>
      <c r="D48" s="85"/>
      <c r="E48" s="86"/>
      <c r="F48" s="60"/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183"/>
      <c r="H51" s="183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183"/>
      <c r="H52" s="184"/>
    </row>
    <row r="53" spans="1:8" x14ac:dyDescent="0.25">
      <c r="A53" s="54" t="s">
        <v>91</v>
      </c>
      <c r="B53" s="83"/>
      <c r="C53" s="84"/>
      <c r="D53" s="85"/>
      <c r="E53" s="86"/>
      <c r="F53" s="60"/>
      <c r="G53" s="183"/>
      <c r="H53" s="185"/>
    </row>
    <row r="54" spans="1:8" x14ac:dyDescent="0.25">
      <c r="A54" s="54"/>
      <c r="B54" s="83"/>
      <c r="C54" s="84"/>
      <c r="D54" s="85"/>
      <c r="E54" s="91"/>
      <c r="F54" s="60"/>
      <c r="G54" s="89"/>
      <c r="H54" s="187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100.73</v>
      </c>
      <c r="C73" s="84">
        <v>83.93</v>
      </c>
      <c r="D73" s="85">
        <v>16.8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52.75</v>
      </c>
      <c r="C82" s="84">
        <v>52.75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/>
      <c r="C86" s="84"/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151.5</v>
      </c>
      <c r="C103" s="84">
        <v>126.25</v>
      </c>
      <c r="D103" s="85">
        <v>25.25</v>
      </c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>
        <v>576</v>
      </c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C114" s="83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>
        <v>20000</v>
      </c>
      <c r="C117" s="84">
        <v>20000</v>
      </c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38448.870000000003</v>
      </c>
      <c r="C120" s="62">
        <f>SUM(C31:C118)</f>
        <v>37408.01</v>
      </c>
      <c r="D120" s="62">
        <f>SUM(D31:D118)</f>
        <v>1040.8600000000001</v>
      </c>
      <c r="E120" s="86">
        <f>SUM(E31:E119)</f>
        <v>33957.120000000003</v>
      </c>
      <c r="F120" s="60"/>
      <c r="G120" s="95"/>
    </row>
    <row r="125" spans="1:7" x14ac:dyDescent="0.25">
      <c r="A125" t="s">
        <v>268</v>
      </c>
    </row>
    <row r="126" spans="1:7" x14ac:dyDescent="0.25">
      <c r="A126" t="s">
        <v>269</v>
      </c>
      <c r="B126" s="190"/>
      <c r="C126" s="190"/>
    </row>
    <row r="128" spans="1:7" x14ac:dyDescent="0.25">
      <c r="A128" t="s">
        <v>270</v>
      </c>
      <c r="B128" s="19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58B3A-B985-4B8F-8D8D-7D671644A678}">
  <dimension ref="A1:E50"/>
  <sheetViews>
    <sheetView topLeftCell="A11" workbookViewId="0">
      <selection activeCell="C30" sqref="C30"/>
    </sheetView>
  </sheetViews>
  <sheetFormatPr defaultRowHeight="15" x14ac:dyDescent="0.25"/>
  <cols>
    <col min="1" max="1" width="46" customWidth="1"/>
    <col min="2" max="2" width="15.140625" customWidth="1"/>
    <col min="3" max="3" width="17.140625" customWidth="1"/>
    <col min="5" max="5" width="10.140625" bestFit="1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161">
        <v>44166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 t="s">
        <v>282</v>
      </c>
      <c r="B4" s="155">
        <v>400</v>
      </c>
      <c r="C4" s="152" t="s">
        <v>283</v>
      </c>
    </row>
    <row r="5" spans="1:3" x14ac:dyDescent="0.25">
      <c r="A5" s="22" t="s">
        <v>205</v>
      </c>
      <c r="B5" s="39">
        <v>717.21</v>
      </c>
      <c r="C5" s="17" t="s">
        <v>290</v>
      </c>
    </row>
    <row r="6" spans="1:3" ht="15.75" thickBot="1" x14ac:dyDescent="0.3">
      <c r="A6" s="158"/>
      <c r="B6" s="157">
        <f>SUM(B4:B5)</f>
        <v>1117.21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272</v>
      </c>
      <c r="B9" s="19">
        <v>300</v>
      </c>
      <c r="C9" s="17" t="s">
        <v>4</v>
      </c>
    </row>
    <row r="10" spans="1:3" x14ac:dyDescent="0.25">
      <c r="A10" s="8" t="s">
        <v>271</v>
      </c>
      <c r="B10" s="19">
        <v>300</v>
      </c>
      <c r="C10" s="17" t="s">
        <v>4</v>
      </c>
    </row>
    <row r="11" spans="1:3" x14ac:dyDescent="0.25">
      <c r="A11" s="20" t="s">
        <v>273</v>
      </c>
      <c r="B11" s="21">
        <v>300</v>
      </c>
      <c r="C11" s="20" t="s">
        <v>4</v>
      </c>
    </row>
    <row r="12" spans="1:3" x14ac:dyDescent="0.25">
      <c r="A12" s="20" t="s">
        <v>274</v>
      </c>
      <c r="B12" s="21">
        <v>300</v>
      </c>
      <c r="C12" s="20" t="s">
        <v>4</v>
      </c>
    </row>
    <row r="13" spans="1:3" x14ac:dyDescent="0.25">
      <c r="A13" s="22" t="s">
        <v>275</v>
      </c>
      <c r="B13" s="21">
        <v>300</v>
      </c>
      <c r="C13" s="22" t="s">
        <v>4</v>
      </c>
    </row>
    <row r="14" spans="1:3" x14ac:dyDescent="0.25">
      <c r="A14" s="22" t="s">
        <v>276</v>
      </c>
      <c r="B14" s="21">
        <v>800</v>
      </c>
      <c r="C14" s="22" t="s">
        <v>4</v>
      </c>
    </row>
    <row r="15" spans="1:3" x14ac:dyDescent="0.25">
      <c r="A15" s="22" t="s">
        <v>277</v>
      </c>
      <c r="B15" s="21">
        <v>150</v>
      </c>
      <c r="C15" s="22" t="s">
        <v>4</v>
      </c>
    </row>
    <row r="16" spans="1:3" x14ac:dyDescent="0.25">
      <c r="A16" s="22" t="s">
        <v>278</v>
      </c>
      <c r="B16" s="21">
        <v>300</v>
      </c>
      <c r="C16" s="22" t="s">
        <v>4</v>
      </c>
    </row>
    <row r="17" spans="1:3" x14ac:dyDescent="0.25">
      <c r="A17" s="22" t="s">
        <v>279</v>
      </c>
      <c r="B17" s="21">
        <v>300</v>
      </c>
      <c r="C17" s="22" t="s">
        <v>4</v>
      </c>
    </row>
    <row r="18" spans="1:3" x14ac:dyDescent="0.25">
      <c r="A18" s="22" t="s">
        <v>280</v>
      </c>
      <c r="B18" s="21">
        <v>195.61</v>
      </c>
      <c r="C18" s="22" t="s">
        <v>4</v>
      </c>
    </row>
    <row r="19" spans="1:3" x14ac:dyDescent="0.25">
      <c r="A19" s="22" t="s">
        <v>281</v>
      </c>
      <c r="B19" s="21">
        <v>4.8899999999999997</v>
      </c>
      <c r="C19" s="22" t="s">
        <v>4</v>
      </c>
    </row>
    <row r="20" spans="1:3" x14ac:dyDescent="0.25">
      <c r="A20" s="22" t="s">
        <v>288</v>
      </c>
      <c r="B20" s="21">
        <v>14.39</v>
      </c>
      <c r="C20" s="22" t="s">
        <v>4</v>
      </c>
    </row>
    <row r="21" spans="1:3" x14ac:dyDescent="0.25">
      <c r="A21" s="22" t="s">
        <v>144</v>
      </c>
      <c r="B21" s="21">
        <v>964.88</v>
      </c>
      <c r="C21" s="22" t="s">
        <v>4</v>
      </c>
    </row>
    <row r="22" spans="1:3" x14ac:dyDescent="0.25">
      <c r="A22" s="22" t="s">
        <v>146</v>
      </c>
      <c r="B22" s="21">
        <v>20</v>
      </c>
      <c r="C22" s="22" t="s">
        <v>4</v>
      </c>
    </row>
    <row r="23" spans="1:3" x14ac:dyDescent="0.25">
      <c r="A23" s="22" t="s">
        <v>145</v>
      </c>
      <c r="B23" s="19">
        <v>91.12</v>
      </c>
      <c r="C23" s="8" t="s">
        <v>4</v>
      </c>
    </row>
    <row r="24" spans="1:3" x14ac:dyDescent="0.25">
      <c r="A24" s="22" t="s">
        <v>289</v>
      </c>
      <c r="B24" s="19">
        <v>7</v>
      </c>
      <c r="C24" s="17" t="s">
        <v>4</v>
      </c>
    </row>
    <row r="25" spans="1:3" ht="15.75" thickBot="1" x14ac:dyDescent="0.3">
      <c r="A25" s="22"/>
      <c r="B25" s="180">
        <f>SUM(B9:B23)</f>
        <v>4340.8899999999994</v>
      </c>
      <c r="C25" s="17"/>
    </row>
    <row r="26" spans="1:3" ht="15.75" thickBot="1" x14ac:dyDescent="0.3">
      <c r="A26" s="25"/>
      <c r="C26" s="29"/>
    </row>
    <row r="27" spans="1:3" ht="15.75" thickBot="1" x14ac:dyDescent="0.3">
      <c r="A27" s="26" t="s">
        <v>284</v>
      </c>
      <c r="C27" s="29"/>
    </row>
    <row r="28" spans="1:3" ht="15.75" thickBot="1" x14ac:dyDescent="0.3">
      <c r="A28" s="27" t="s">
        <v>5</v>
      </c>
      <c r="B28" s="28">
        <v>22424.79</v>
      </c>
      <c r="C28" s="29"/>
    </row>
    <row r="29" spans="1:3" ht="15.75" thickBot="1" x14ac:dyDescent="0.3">
      <c r="A29" s="30" t="s">
        <v>6</v>
      </c>
      <c r="B29" s="31">
        <v>2211.5500000000002</v>
      </c>
      <c r="C29" s="29"/>
    </row>
    <row r="30" spans="1:3" ht="15.75" thickBot="1" x14ac:dyDescent="0.3">
      <c r="A30" s="25" t="s">
        <v>7</v>
      </c>
      <c r="B30" s="32">
        <f>SUM(B28:B29)</f>
        <v>24636.34</v>
      </c>
      <c r="C30" s="29"/>
    </row>
    <row r="31" spans="1:3" ht="15.75" thickBot="1" x14ac:dyDescent="0.3">
      <c r="A31" s="12"/>
      <c r="B31" s="33"/>
      <c r="C31" s="29"/>
    </row>
    <row r="32" spans="1:3" ht="15.75" thickBot="1" x14ac:dyDescent="0.3">
      <c r="A32" s="25" t="s">
        <v>251</v>
      </c>
      <c r="B32" s="2"/>
      <c r="C32" s="29"/>
    </row>
    <row r="33" spans="1:5" ht="15.75" thickBot="1" x14ac:dyDescent="0.3">
      <c r="A33" s="34" t="s">
        <v>9</v>
      </c>
      <c r="B33" s="35">
        <v>78238.22</v>
      </c>
      <c r="C33" s="29"/>
    </row>
    <row r="34" spans="1:5" ht="15.75" thickBot="1" x14ac:dyDescent="0.3">
      <c r="A34" s="12"/>
      <c r="B34" s="13"/>
      <c r="C34" s="38"/>
    </row>
    <row r="35" spans="1:5" ht="15.75" thickBot="1" x14ac:dyDescent="0.3">
      <c r="A35" s="36" t="s">
        <v>10</v>
      </c>
      <c r="B35" s="2"/>
      <c r="C35" s="38"/>
    </row>
    <row r="36" spans="1:5" ht="15.75" thickBot="1" x14ac:dyDescent="0.3">
      <c r="A36" s="191" t="s">
        <v>12</v>
      </c>
      <c r="B36" s="39">
        <v>615.35</v>
      </c>
      <c r="C36" s="38"/>
    </row>
    <row r="37" spans="1:5" ht="15.75" thickBot="1" x14ac:dyDescent="0.3">
      <c r="A37" s="191" t="s">
        <v>13</v>
      </c>
      <c r="B37" s="39">
        <v>12482.69</v>
      </c>
      <c r="C37" s="38"/>
    </row>
    <row r="38" spans="1:5" x14ac:dyDescent="0.25">
      <c r="A38" s="192" t="s">
        <v>14</v>
      </c>
      <c r="B38" s="41">
        <v>10265.98</v>
      </c>
      <c r="C38" s="38"/>
    </row>
    <row r="39" spans="1:5" x14ac:dyDescent="0.25">
      <c r="A39" s="193" t="s">
        <v>15</v>
      </c>
      <c r="B39" s="43">
        <v>1551.78</v>
      </c>
      <c r="C39" s="46"/>
    </row>
    <row r="40" spans="1:5" x14ac:dyDescent="0.25">
      <c r="A40" s="194" t="s">
        <v>16</v>
      </c>
      <c r="B40" s="43">
        <v>288.62</v>
      </c>
      <c r="C40" s="46"/>
    </row>
    <row r="41" spans="1:5" x14ac:dyDescent="0.25">
      <c r="A41" s="193" t="s">
        <v>18</v>
      </c>
      <c r="B41" s="45">
        <v>865.33</v>
      </c>
      <c r="C41" s="46"/>
      <c r="E41" s="2"/>
    </row>
    <row r="42" spans="1:5" x14ac:dyDescent="0.25">
      <c r="A42" s="193" t="s">
        <v>19</v>
      </c>
      <c r="B42" s="43">
        <v>0</v>
      </c>
      <c r="C42" s="46"/>
    </row>
    <row r="43" spans="1:5" x14ac:dyDescent="0.25">
      <c r="A43" s="193" t="s">
        <v>176</v>
      </c>
      <c r="B43" s="43">
        <v>1000</v>
      </c>
      <c r="C43" s="46"/>
      <c r="E43" s="196"/>
    </row>
    <row r="44" spans="1:5" x14ac:dyDescent="0.25">
      <c r="A44" s="192" t="s">
        <v>285</v>
      </c>
      <c r="B44" s="43">
        <v>400</v>
      </c>
      <c r="C44" s="46"/>
    </row>
    <row r="45" spans="1:5" x14ac:dyDescent="0.25">
      <c r="A45" s="48" t="s">
        <v>21</v>
      </c>
      <c r="B45" s="49">
        <v>25739.09</v>
      </c>
    </row>
    <row r="46" spans="1:5" x14ac:dyDescent="0.25">
      <c r="A46" t="s">
        <v>22</v>
      </c>
      <c r="B46" s="195"/>
    </row>
    <row r="47" spans="1:5" x14ac:dyDescent="0.25">
      <c r="B47" s="195"/>
    </row>
    <row r="48" spans="1:5" x14ac:dyDescent="0.25">
      <c r="A48" s="1" t="s">
        <v>286</v>
      </c>
    </row>
    <row r="49" spans="1:2" x14ac:dyDescent="0.25">
      <c r="A49" s="51" t="s">
        <v>287</v>
      </c>
      <c r="B49" s="1"/>
    </row>
    <row r="50" spans="1:2" x14ac:dyDescent="0.25">
      <c r="B50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2B2F7-DCA0-428D-9409-368413F145D6}">
  <dimension ref="A1:H120"/>
  <sheetViews>
    <sheetView workbookViewId="0">
      <selection activeCell="L61" sqref="L61"/>
    </sheetView>
  </sheetViews>
  <sheetFormatPr defaultRowHeight="15" x14ac:dyDescent="0.25"/>
  <cols>
    <col min="1" max="1" width="26.85546875" customWidth="1"/>
    <col min="2" max="2" width="9.7109375" customWidth="1"/>
    <col min="3" max="3" width="9.85546875" customWidth="1"/>
    <col min="5" max="5" width="9.85546875" customWidth="1"/>
    <col min="6" max="6" width="2.28515625" customWidth="1"/>
    <col min="8" max="8" width="10.5703125" customWidth="1"/>
  </cols>
  <sheetData>
    <row r="1" spans="1:8" ht="15.75" thickBot="1" x14ac:dyDescent="0.3">
      <c r="A1" s="52" t="s">
        <v>291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284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22242.79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SUM(H46+H65)</f>
        <v>6186.4199999999992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f>SUM(H38)</f>
        <v>400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16456.370000000003</v>
      </c>
    </row>
    <row r="8" spans="1:8" x14ac:dyDescent="0.25">
      <c r="A8" s="54" t="s">
        <v>38</v>
      </c>
      <c r="B8" s="62">
        <v>0.51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2211.5500000000002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96906.14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10605.32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64605.32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64605.32</v>
      </c>
    </row>
    <row r="26" spans="1:8" x14ac:dyDescent="0.25">
      <c r="A26" s="71" t="s">
        <v>58</v>
      </c>
      <c r="B26" s="72">
        <f>SUM(B20:B25)</f>
        <v>64605.32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42821.760000000002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42821.760000000002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477.17</v>
      </c>
      <c r="C31" s="84">
        <v>477.17</v>
      </c>
      <c r="D31" s="85"/>
      <c r="E31" s="86">
        <v>750</v>
      </c>
      <c r="F31" s="60"/>
      <c r="G31" s="87" t="s">
        <v>70</v>
      </c>
      <c r="H31" s="109">
        <f>SUM(H20+H25-H29)</f>
        <v>96906.139999999985</v>
      </c>
    </row>
    <row r="32" spans="1:8" x14ac:dyDescent="0.25">
      <c r="A32" s="54" t="s">
        <v>71</v>
      </c>
      <c r="B32" s="83">
        <v>7903.18</v>
      </c>
      <c r="C32" s="84">
        <v>7903.18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180</v>
      </c>
      <c r="C33" s="84">
        <v>180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 t="s">
        <v>292</v>
      </c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181" t="s">
        <v>293</v>
      </c>
      <c r="H37" s="197">
        <v>400</v>
      </c>
    </row>
    <row r="38" spans="1:8" x14ac:dyDescent="0.25">
      <c r="A38" s="54" t="s">
        <v>77</v>
      </c>
      <c r="B38" s="83">
        <v>4.8899999999999997</v>
      </c>
      <c r="C38" s="84">
        <v>4.8899999999999997</v>
      </c>
      <c r="D38" s="85"/>
      <c r="E38" s="63">
        <v>200</v>
      </c>
      <c r="F38" s="60"/>
      <c r="G38" s="181"/>
      <c r="H38" s="138">
        <f>SUM(H37)</f>
        <v>400</v>
      </c>
    </row>
    <row r="39" spans="1:8" x14ac:dyDescent="0.25">
      <c r="A39" s="54"/>
      <c r="B39" s="83"/>
      <c r="C39" s="84"/>
      <c r="D39" s="85"/>
      <c r="E39" s="63"/>
      <c r="F39" s="60"/>
      <c r="H39" s="169"/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247</v>
      </c>
    </row>
    <row r="42" spans="1:8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90">
        <v>1906</v>
      </c>
      <c r="H42" s="113">
        <v>16.68</v>
      </c>
    </row>
    <row r="43" spans="1:8" x14ac:dyDescent="0.25">
      <c r="A43" s="54"/>
      <c r="B43" s="83"/>
      <c r="C43" s="84"/>
      <c r="D43" s="85"/>
      <c r="E43" s="63"/>
      <c r="F43" s="60"/>
      <c r="G43" s="90">
        <v>1919</v>
      </c>
      <c r="H43" s="113">
        <v>288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90">
        <v>1921</v>
      </c>
      <c r="H44" s="121">
        <v>439.5</v>
      </c>
    </row>
    <row r="45" spans="1:8" x14ac:dyDescent="0.25">
      <c r="A45" s="54" t="s">
        <v>83</v>
      </c>
      <c r="B45" s="83">
        <v>265.67</v>
      </c>
      <c r="C45" s="84">
        <v>265.67</v>
      </c>
      <c r="D45" s="85"/>
      <c r="E45" s="86">
        <v>800</v>
      </c>
      <c r="F45" s="60"/>
      <c r="G45" s="90">
        <v>1923</v>
      </c>
      <c r="H45" s="124">
        <v>1069.3499999999999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H46" s="179">
        <f>SUM(H42:H45)</f>
        <v>1813.53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H47" s="92"/>
    </row>
    <row r="48" spans="1:8" x14ac:dyDescent="0.25">
      <c r="A48" s="54" t="s">
        <v>86</v>
      </c>
      <c r="B48" s="83"/>
      <c r="C48" s="84"/>
      <c r="D48" s="85"/>
      <c r="E48" s="86"/>
      <c r="F48" s="60"/>
      <c r="G48" s="90"/>
      <c r="H48" s="121"/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181" t="s">
        <v>261</v>
      </c>
    </row>
    <row r="50" spans="1:8" x14ac:dyDescent="0.25">
      <c r="A50" s="54" t="s">
        <v>88</v>
      </c>
      <c r="B50" s="83"/>
      <c r="C50" s="84"/>
      <c r="D50" s="85"/>
      <c r="E50" s="86"/>
      <c r="F50" s="60"/>
      <c r="G50" s="181">
        <v>1925</v>
      </c>
      <c r="H50" s="164">
        <v>300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90">
        <v>1926</v>
      </c>
      <c r="H51" s="164">
        <v>300</v>
      </c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>
        <v>1927</v>
      </c>
      <c r="H52" s="197">
        <v>300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G53">
        <v>1929</v>
      </c>
      <c r="H53" s="197">
        <v>300</v>
      </c>
    </row>
    <row r="54" spans="1:8" x14ac:dyDescent="0.25">
      <c r="A54" s="54"/>
      <c r="B54" s="83"/>
      <c r="C54" s="84"/>
      <c r="D54" s="85"/>
      <c r="E54" s="91"/>
      <c r="F54" s="60"/>
      <c r="G54">
        <v>1930</v>
      </c>
      <c r="H54" s="197">
        <v>300</v>
      </c>
    </row>
    <row r="55" spans="1:8" x14ac:dyDescent="0.25">
      <c r="A55" s="53" t="s">
        <v>92</v>
      </c>
      <c r="B55" s="83"/>
      <c r="C55" s="84"/>
      <c r="D55" s="85"/>
      <c r="E55" s="63"/>
      <c r="F55" s="60"/>
      <c r="G55">
        <v>1928</v>
      </c>
      <c r="H55" s="197">
        <v>800</v>
      </c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G56">
        <v>1932</v>
      </c>
      <c r="H56" s="197">
        <v>150</v>
      </c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  <c r="G57" s="183">
        <v>1931</v>
      </c>
      <c r="H57" s="197">
        <v>300</v>
      </c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  <c r="G58" s="183">
        <v>1933</v>
      </c>
      <c r="H58" s="197">
        <v>300</v>
      </c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  <c r="G59">
        <v>1934</v>
      </c>
      <c r="H59" s="197">
        <v>25</v>
      </c>
    </row>
    <row r="60" spans="1:8" x14ac:dyDescent="0.25">
      <c r="A60" s="54"/>
      <c r="B60" s="83"/>
      <c r="C60" s="84"/>
      <c r="D60" s="85"/>
      <c r="E60" s="86"/>
      <c r="F60" s="60"/>
      <c r="G60" s="183">
        <v>1935</v>
      </c>
      <c r="H60" s="164">
        <v>195.61</v>
      </c>
    </row>
    <row r="61" spans="1:8" x14ac:dyDescent="0.25">
      <c r="A61" s="53" t="s">
        <v>97</v>
      </c>
      <c r="B61" s="83"/>
      <c r="C61" s="84"/>
      <c r="D61" s="85"/>
      <c r="E61" s="86"/>
      <c r="F61" s="60"/>
      <c r="G61" s="89">
        <v>1936</v>
      </c>
      <c r="H61" s="164">
        <v>4.8899999999999997</v>
      </c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  <c r="G62" s="183">
        <v>1937</v>
      </c>
      <c r="H62" s="197">
        <v>14.39</v>
      </c>
    </row>
    <row r="63" spans="1:8" x14ac:dyDescent="0.25">
      <c r="A63" s="54" t="s">
        <v>98</v>
      </c>
      <c r="B63" s="83">
        <v>3075</v>
      </c>
      <c r="C63" s="84">
        <v>3050</v>
      </c>
      <c r="D63" s="85"/>
      <c r="E63" s="63">
        <v>3075</v>
      </c>
      <c r="F63" s="60"/>
      <c r="G63" s="183">
        <v>1938</v>
      </c>
      <c r="H63" s="197">
        <v>1076</v>
      </c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  <c r="G64" s="183">
        <v>1939</v>
      </c>
      <c r="H64" s="197">
        <v>7</v>
      </c>
    </row>
    <row r="65" spans="1:8" x14ac:dyDescent="0.25">
      <c r="A65" s="54"/>
      <c r="B65" s="83"/>
      <c r="C65" s="84"/>
      <c r="D65" s="85"/>
      <c r="E65" s="63"/>
      <c r="F65" s="60"/>
      <c r="H65" s="179">
        <f>SUM(H50:H64)</f>
        <v>4372.8899999999994</v>
      </c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115.12</v>
      </c>
      <c r="C73" s="84">
        <v>95.92</v>
      </c>
      <c r="D73" s="85">
        <v>19.2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/>
      <c r="C86" s="84"/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151.5</v>
      </c>
      <c r="C103" s="84">
        <v>126.25</v>
      </c>
      <c r="D103" s="85">
        <v>25.25</v>
      </c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>
        <v>576</v>
      </c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C114" s="83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>
        <v>20000</v>
      </c>
      <c r="C117" s="84">
        <v>20000</v>
      </c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42821.760000000002</v>
      </c>
      <c r="C120" s="62">
        <f>SUM(C31:C118)</f>
        <v>41753.5</v>
      </c>
      <c r="D120" s="62">
        <f>SUM(D31:D118)</f>
        <v>1043.26</v>
      </c>
      <c r="E120" s="86">
        <f>SUM(E31:E119)</f>
        <v>33957.120000000003</v>
      </c>
      <c r="F120" s="60"/>
      <c r="G120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64BBF-8F90-4B72-8E8A-7DFE092A09E9}">
  <dimension ref="A1:G47"/>
  <sheetViews>
    <sheetView workbookViewId="0">
      <selection activeCell="D16" sqref="D16"/>
    </sheetView>
  </sheetViews>
  <sheetFormatPr defaultRowHeight="15" x14ac:dyDescent="0.25"/>
  <cols>
    <col min="1" max="1" width="61.42578125" customWidth="1"/>
    <col min="2" max="2" width="14.7109375" customWidth="1"/>
    <col min="3" max="3" width="9.85546875" customWidth="1"/>
  </cols>
  <sheetData>
    <row r="1" spans="1:7" x14ac:dyDescent="0.25">
      <c r="A1" s="1" t="s">
        <v>24</v>
      </c>
      <c r="B1" s="2"/>
    </row>
    <row r="2" spans="1:7" ht="15.75" thickBot="1" x14ac:dyDescent="0.3">
      <c r="A2" s="161">
        <v>44197</v>
      </c>
      <c r="B2" s="2"/>
    </row>
    <row r="3" spans="1:7" x14ac:dyDescent="0.25">
      <c r="A3" s="151" t="s">
        <v>0</v>
      </c>
      <c r="B3" s="154" t="s">
        <v>1</v>
      </c>
      <c r="C3" s="153" t="s">
        <v>2</v>
      </c>
    </row>
    <row r="4" spans="1:7" x14ac:dyDescent="0.25">
      <c r="A4" s="152" t="s">
        <v>298</v>
      </c>
      <c r="B4" s="155">
        <v>240</v>
      </c>
      <c r="C4" s="152" t="s">
        <v>4</v>
      </c>
    </row>
    <row r="5" spans="1:7" x14ac:dyDescent="0.25">
      <c r="A5" s="22"/>
      <c r="B5" s="39"/>
      <c r="C5" s="17"/>
    </row>
    <row r="6" spans="1:7" ht="15.75" thickBot="1" x14ac:dyDescent="0.3">
      <c r="A6" s="158"/>
      <c r="B6" s="157">
        <f>SUM(B4:B5)</f>
        <v>240</v>
      </c>
      <c r="C6" s="156"/>
    </row>
    <row r="7" spans="1:7" ht="15.75" thickBot="1" x14ac:dyDescent="0.3">
      <c r="A7" s="159"/>
      <c r="B7" s="13"/>
    </row>
    <row r="8" spans="1:7" x14ac:dyDescent="0.25">
      <c r="A8" s="150" t="s">
        <v>3</v>
      </c>
      <c r="B8" s="15"/>
      <c r="C8" s="16"/>
    </row>
    <row r="9" spans="1:7" x14ac:dyDescent="0.25">
      <c r="A9" s="8" t="s">
        <v>294</v>
      </c>
      <c r="B9" s="19">
        <v>144</v>
      </c>
      <c r="C9" s="17" t="s">
        <v>4</v>
      </c>
    </row>
    <row r="10" spans="1:7" x14ac:dyDescent="0.25">
      <c r="A10" s="8" t="s">
        <v>295</v>
      </c>
      <c r="B10" s="19">
        <v>14.39</v>
      </c>
      <c r="C10" s="17" t="s">
        <v>4</v>
      </c>
    </row>
    <row r="11" spans="1:7" x14ac:dyDescent="0.25">
      <c r="A11" s="20" t="s">
        <v>193</v>
      </c>
      <c r="B11" s="21">
        <v>447.48</v>
      </c>
      <c r="C11" s="20" t="s">
        <v>4</v>
      </c>
      <c r="G11" t="s">
        <v>206</v>
      </c>
    </row>
    <row r="12" spans="1:7" x14ac:dyDescent="0.25">
      <c r="A12" s="20" t="s">
        <v>296</v>
      </c>
      <c r="B12" s="21">
        <v>64.8</v>
      </c>
      <c r="C12" s="20" t="s">
        <v>4</v>
      </c>
    </row>
    <row r="13" spans="1:7" x14ac:dyDescent="0.25">
      <c r="A13" s="20" t="s">
        <v>144</v>
      </c>
      <c r="B13" s="21">
        <v>964.88</v>
      </c>
      <c r="C13" s="20" t="s">
        <v>4</v>
      </c>
    </row>
    <row r="14" spans="1:7" x14ac:dyDescent="0.25">
      <c r="A14" s="20" t="s">
        <v>145</v>
      </c>
      <c r="B14" s="21">
        <v>34.71</v>
      </c>
      <c r="C14" s="22" t="s">
        <v>4</v>
      </c>
    </row>
    <row r="15" spans="1:7" x14ac:dyDescent="0.25">
      <c r="A15" s="22" t="s">
        <v>146</v>
      </c>
      <c r="B15" s="21">
        <v>20</v>
      </c>
      <c r="C15" s="22" t="s">
        <v>4</v>
      </c>
    </row>
    <row r="16" spans="1:7" x14ac:dyDescent="0.25">
      <c r="A16" s="22" t="s">
        <v>299</v>
      </c>
      <c r="B16" s="21">
        <v>250</v>
      </c>
      <c r="C16" s="22" t="s">
        <v>4</v>
      </c>
    </row>
    <row r="17" spans="1:3" x14ac:dyDescent="0.25">
      <c r="A17" s="22" t="s">
        <v>300</v>
      </c>
      <c r="B17" s="21">
        <v>140.94</v>
      </c>
      <c r="C17" s="22" t="s">
        <v>4</v>
      </c>
    </row>
    <row r="18" spans="1:3" x14ac:dyDescent="0.25">
      <c r="A18" s="22"/>
      <c r="B18" s="21"/>
      <c r="C18" s="22"/>
    </row>
    <row r="19" spans="1:3" x14ac:dyDescent="0.25">
      <c r="A19" s="22"/>
      <c r="B19" s="21"/>
      <c r="C19" s="22"/>
    </row>
    <row r="20" spans="1:3" x14ac:dyDescent="0.25">
      <c r="A20" s="22"/>
      <c r="B20" s="19"/>
      <c r="C20" s="8"/>
    </row>
    <row r="21" spans="1:3" x14ac:dyDescent="0.25">
      <c r="A21" s="22"/>
      <c r="B21" s="19"/>
      <c r="C21" s="17"/>
    </row>
    <row r="22" spans="1:3" x14ac:dyDescent="0.25">
      <c r="A22" s="22"/>
      <c r="B22" s="180">
        <f>SUM(B9:B18)</f>
        <v>2081.1999999999998</v>
      </c>
      <c r="C22" s="17"/>
    </row>
    <row r="23" spans="1:3" ht="15.75" thickBot="1" x14ac:dyDescent="0.3">
      <c r="A23" s="22"/>
      <c r="C23" s="29"/>
    </row>
    <row r="24" spans="1:3" ht="15.75" thickBot="1" x14ac:dyDescent="0.3">
      <c r="A24" s="25"/>
      <c r="C24" s="29"/>
    </row>
    <row r="25" spans="1:3" ht="15.75" thickBot="1" x14ac:dyDescent="0.3">
      <c r="A25" s="26" t="s">
        <v>284</v>
      </c>
      <c r="B25" s="28">
        <v>22424.79</v>
      </c>
      <c r="C25" s="29"/>
    </row>
    <row r="26" spans="1:3" ht="15.75" thickBot="1" x14ac:dyDescent="0.3">
      <c r="A26" s="27" t="s">
        <v>5</v>
      </c>
      <c r="B26" s="31">
        <v>2211.5500000000002</v>
      </c>
      <c r="C26" s="29"/>
    </row>
    <row r="27" spans="1:3" ht="15.75" thickBot="1" x14ac:dyDescent="0.3">
      <c r="A27" s="30" t="s">
        <v>6</v>
      </c>
      <c r="B27" s="32">
        <f>SUM(B25:B26)</f>
        <v>24636.34</v>
      </c>
      <c r="C27" s="29"/>
    </row>
    <row r="28" spans="1:3" ht="15.75" thickBot="1" x14ac:dyDescent="0.3">
      <c r="A28" s="25" t="s">
        <v>7</v>
      </c>
      <c r="B28" s="33"/>
      <c r="C28" s="29"/>
    </row>
    <row r="29" spans="1:3" ht="15.75" thickBot="1" x14ac:dyDescent="0.3">
      <c r="A29" s="12"/>
      <c r="B29" s="2"/>
      <c r="C29" s="29"/>
    </row>
    <row r="30" spans="1:3" ht="15.75" thickBot="1" x14ac:dyDescent="0.3">
      <c r="A30" s="25" t="s">
        <v>251</v>
      </c>
      <c r="B30" s="35">
        <v>78238.22</v>
      </c>
      <c r="C30" s="29"/>
    </row>
    <row r="31" spans="1:3" ht="15.75" thickBot="1" x14ac:dyDescent="0.3">
      <c r="A31" s="34" t="s">
        <v>9</v>
      </c>
      <c r="B31" s="13"/>
      <c r="C31" s="38"/>
    </row>
    <row r="32" spans="1:3" ht="15.75" thickBot="1" x14ac:dyDescent="0.3">
      <c r="A32" s="12"/>
      <c r="B32" s="2"/>
      <c r="C32" s="38"/>
    </row>
    <row r="33" spans="1:3" ht="15.75" thickBot="1" x14ac:dyDescent="0.3">
      <c r="A33" s="36" t="s">
        <v>10</v>
      </c>
      <c r="C33" s="38"/>
    </row>
    <row r="34" spans="1:3" ht="15.75" thickBot="1" x14ac:dyDescent="0.3">
      <c r="A34" s="191" t="s">
        <v>12</v>
      </c>
      <c r="B34" s="39">
        <v>615.35</v>
      </c>
      <c r="C34" s="38"/>
    </row>
    <row r="35" spans="1:3" ht="15.75" thickBot="1" x14ac:dyDescent="0.3">
      <c r="A35" s="191" t="s">
        <v>13</v>
      </c>
      <c r="B35" s="39">
        <v>12482.69</v>
      </c>
      <c r="C35" s="38"/>
    </row>
    <row r="36" spans="1:3" x14ac:dyDescent="0.25">
      <c r="A36" s="192" t="s">
        <v>14</v>
      </c>
      <c r="B36" s="41">
        <v>10265.98</v>
      </c>
      <c r="C36" s="46"/>
    </row>
    <row r="37" spans="1:3" x14ac:dyDescent="0.25">
      <c r="A37" s="193" t="s">
        <v>15</v>
      </c>
      <c r="B37" s="43">
        <v>1551.78</v>
      </c>
      <c r="C37" s="46"/>
    </row>
    <row r="38" spans="1:3" x14ac:dyDescent="0.25">
      <c r="A38" s="194" t="s">
        <v>16</v>
      </c>
      <c r="B38" s="43">
        <v>288.62</v>
      </c>
      <c r="C38" s="46"/>
    </row>
    <row r="39" spans="1:3" x14ac:dyDescent="0.25">
      <c r="A39" s="193" t="s">
        <v>18</v>
      </c>
      <c r="B39" s="45">
        <v>865.33</v>
      </c>
      <c r="C39" s="46"/>
    </row>
    <row r="40" spans="1:3" x14ac:dyDescent="0.25">
      <c r="A40" s="193" t="s">
        <v>19</v>
      </c>
      <c r="B40" s="43">
        <v>0</v>
      </c>
      <c r="C40" s="46"/>
    </row>
    <row r="41" spans="1:3" x14ac:dyDescent="0.25">
      <c r="A41" s="193" t="s">
        <v>176</v>
      </c>
      <c r="B41" s="43">
        <v>1000</v>
      </c>
      <c r="C41" s="46"/>
    </row>
    <row r="42" spans="1:3" x14ac:dyDescent="0.25">
      <c r="A42" s="192" t="s">
        <v>304</v>
      </c>
      <c r="B42" s="43">
        <v>400</v>
      </c>
    </row>
    <row r="43" spans="1:3" x14ac:dyDescent="0.25">
      <c r="A43" s="48" t="s">
        <v>21</v>
      </c>
      <c r="B43" s="49">
        <v>25739.09</v>
      </c>
    </row>
    <row r="44" spans="1:3" x14ac:dyDescent="0.25">
      <c r="A44" t="s">
        <v>22</v>
      </c>
      <c r="B44" s="195"/>
    </row>
    <row r="46" spans="1:3" x14ac:dyDescent="0.25">
      <c r="A46" s="1" t="s">
        <v>147</v>
      </c>
      <c r="B46" s="1"/>
    </row>
    <row r="47" spans="1:3" x14ac:dyDescent="0.25">
      <c r="A47" s="51" t="s">
        <v>297</v>
      </c>
      <c r="B47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9D2F-910F-4EE3-86F5-886AED51C589}">
  <dimension ref="A1:H118"/>
  <sheetViews>
    <sheetView topLeftCell="A31" workbookViewId="0">
      <selection activeCell="G15" sqref="G15"/>
    </sheetView>
  </sheetViews>
  <sheetFormatPr defaultRowHeight="15" x14ac:dyDescent="0.25"/>
  <cols>
    <col min="1" max="1" width="25.42578125" customWidth="1"/>
    <col min="2" max="2" width="9.85546875" customWidth="1"/>
    <col min="3" max="3" width="9.5703125" customWidth="1"/>
    <col min="4" max="4" width="8.85546875" customWidth="1"/>
    <col min="5" max="5" width="10" customWidth="1"/>
    <col min="6" max="6" width="1.85546875" customWidth="1"/>
    <col min="7" max="7" width="11.7109375" customWidth="1"/>
    <col min="8" max="8" width="9.7109375" customWidth="1"/>
  </cols>
  <sheetData>
    <row r="1" spans="1:8" ht="15.75" thickBot="1" x14ac:dyDescent="0.3">
      <c r="A1" s="52" t="s">
        <v>141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149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31984.82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SUM(H39+H49)</f>
        <v>2279.84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29704.98</v>
      </c>
    </row>
    <row r="8" spans="1:8" x14ac:dyDescent="0.25">
      <c r="A8" s="54" t="s">
        <v>38</v>
      </c>
      <c r="B8" s="62">
        <v>0.09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2211.13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/>
      <c r="C11" s="54"/>
      <c r="D11" s="54"/>
      <c r="E11" s="63"/>
      <c r="F11" s="60"/>
      <c r="G11" s="64" t="s">
        <v>42</v>
      </c>
      <c r="H11" s="98">
        <v>58238.22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43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/>
      <c r="C14" s="54"/>
      <c r="D14" s="54"/>
      <c r="E14" s="63">
        <v>1500</v>
      </c>
      <c r="F14" s="60"/>
      <c r="G14" s="70" t="s">
        <v>46</v>
      </c>
      <c r="H14" s="102">
        <f>SUM(H7+H9+H11)</f>
        <v>90154.33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/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0.09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/>
      <c r="C23" s="54"/>
      <c r="D23" s="54"/>
      <c r="E23" s="59"/>
      <c r="F23" s="60"/>
      <c r="G23" s="77" t="s">
        <v>58</v>
      </c>
      <c r="H23" s="104">
        <f>SUM(B26)</f>
        <v>17174.59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/>
      <c r="C25" s="54"/>
      <c r="D25" s="54"/>
      <c r="E25" s="59"/>
      <c r="F25" s="60"/>
      <c r="G25" s="78"/>
      <c r="H25" s="106">
        <f>SUM(H23:H24)</f>
        <v>17174.59</v>
      </c>
    </row>
    <row r="26" spans="1:8" x14ac:dyDescent="0.25">
      <c r="A26" s="71" t="s">
        <v>58</v>
      </c>
      <c r="B26" s="72">
        <f>SUM(B20:B23)</f>
        <v>17174.59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SUM(B118)</f>
        <v>2142.84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2142.84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65.489999999999995</v>
      </c>
      <c r="C31" s="84">
        <v>65.489999999999995</v>
      </c>
      <c r="D31" s="85"/>
      <c r="E31" s="86">
        <v>750</v>
      </c>
      <c r="F31" s="60"/>
      <c r="G31" s="87" t="s">
        <v>70</v>
      </c>
      <c r="H31" s="109">
        <f>SUM(H20+H25-H29)</f>
        <v>90154.33</v>
      </c>
    </row>
    <row r="32" spans="1:8" x14ac:dyDescent="0.25">
      <c r="A32" s="54" t="s">
        <v>71</v>
      </c>
      <c r="B32" s="83">
        <v>813.94</v>
      </c>
      <c r="C32" s="84">
        <v>813.94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20</v>
      </c>
      <c r="C33" s="84">
        <v>20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88" t="s">
        <v>74</v>
      </c>
    </row>
    <row r="36" spans="1:8" x14ac:dyDescent="0.25">
      <c r="A36" s="53" t="s">
        <v>75</v>
      </c>
      <c r="B36" s="83"/>
      <c r="C36" s="84"/>
      <c r="D36" s="85"/>
      <c r="E36" s="63"/>
      <c r="F36" s="60"/>
      <c r="G36" s="89">
        <v>1872</v>
      </c>
      <c r="H36" s="89">
        <v>143.74</v>
      </c>
    </row>
    <row r="37" spans="1:8" x14ac:dyDescent="0.25">
      <c r="A37" s="54" t="s">
        <v>76</v>
      </c>
      <c r="B37" s="83"/>
      <c r="C37" s="84"/>
      <c r="D37" s="85"/>
      <c r="E37" s="63">
        <v>450</v>
      </c>
      <c r="F37" s="60"/>
      <c r="G37" s="89">
        <v>1868</v>
      </c>
      <c r="H37" s="111">
        <v>7</v>
      </c>
    </row>
    <row r="38" spans="1:8" x14ac:dyDescent="0.25">
      <c r="A38" s="54" t="s">
        <v>77</v>
      </c>
      <c r="B38" s="83"/>
      <c r="C38" s="84"/>
      <c r="D38" s="85"/>
      <c r="E38" s="63">
        <v>200</v>
      </c>
      <c r="F38" s="60"/>
      <c r="G38" s="89">
        <v>1870</v>
      </c>
      <c r="H38" s="111">
        <v>130</v>
      </c>
    </row>
    <row r="39" spans="1:8" x14ac:dyDescent="0.25">
      <c r="A39" s="54"/>
      <c r="B39" s="83"/>
      <c r="C39" s="84"/>
      <c r="D39" s="85"/>
      <c r="E39" s="63"/>
      <c r="F39" s="60"/>
      <c r="G39" s="89"/>
      <c r="H39" s="122">
        <f>SUM(H37:H38)</f>
        <v>137</v>
      </c>
    </row>
    <row r="40" spans="1:8" x14ac:dyDescent="0.25">
      <c r="A40" s="53" t="s">
        <v>78</v>
      </c>
      <c r="B40" s="83"/>
      <c r="C40" s="84"/>
      <c r="D40" s="85"/>
      <c r="E40" s="63"/>
      <c r="F40" s="60"/>
      <c r="G40" s="89"/>
      <c r="H40" s="112"/>
    </row>
    <row r="41" spans="1:8" x14ac:dyDescent="0.25">
      <c r="A41" s="54" t="s">
        <v>79</v>
      </c>
      <c r="B41" s="83"/>
      <c r="C41" s="84"/>
      <c r="D41" s="85"/>
      <c r="E41" s="63">
        <v>150</v>
      </c>
      <c r="F41" s="60"/>
      <c r="G41" s="88" t="s">
        <v>80</v>
      </c>
    </row>
    <row r="42" spans="1:8" x14ac:dyDescent="0.25">
      <c r="A42" s="54" t="s">
        <v>81</v>
      </c>
      <c r="B42" s="83"/>
      <c r="C42" s="84"/>
      <c r="D42" s="85"/>
      <c r="E42" s="63">
        <v>260</v>
      </c>
      <c r="F42" s="60"/>
      <c r="G42" s="90">
        <v>1874</v>
      </c>
      <c r="H42" s="113">
        <v>120</v>
      </c>
    </row>
    <row r="43" spans="1:8" x14ac:dyDescent="0.25">
      <c r="A43" s="54"/>
      <c r="B43" s="83"/>
      <c r="C43" s="84"/>
      <c r="D43" s="85"/>
      <c r="E43" s="63"/>
      <c r="F43" s="60"/>
      <c r="G43" s="90">
        <v>1875</v>
      </c>
      <c r="H43" s="121">
        <v>433.61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90">
        <v>1876</v>
      </c>
      <c r="H44" s="123">
        <v>150.41</v>
      </c>
    </row>
    <row r="45" spans="1:8" x14ac:dyDescent="0.25">
      <c r="A45" s="54" t="s">
        <v>83</v>
      </c>
      <c r="B45" s="83">
        <v>150.41</v>
      </c>
      <c r="C45" s="84">
        <v>150.41</v>
      </c>
      <c r="D45" s="85"/>
      <c r="E45" s="86">
        <v>800</v>
      </c>
      <c r="F45" s="60"/>
      <c r="G45" s="90">
        <v>1877</v>
      </c>
      <c r="H45" s="123">
        <v>300</v>
      </c>
    </row>
    <row r="46" spans="1:8" x14ac:dyDescent="0.25">
      <c r="A46" s="54" t="s">
        <v>84</v>
      </c>
      <c r="B46" s="83"/>
      <c r="C46" s="84"/>
      <c r="D46" s="85"/>
      <c r="E46" s="86">
        <v>420</v>
      </c>
      <c r="F46" s="60"/>
      <c r="G46" s="90">
        <v>1878</v>
      </c>
      <c r="H46" s="113">
        <v>899.43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90">
        <v>1879</v>
      </c>
      <c r="H47" s="124">
        <v>14.39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90">
        <v>1880</v>
      </c>
      <c r="H48" s="121">
        <v>225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H49" s="125">
        <f>SUM(H42:H48)</f>
        <v>2142.84</v>
      </c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89"/>
      <c r="H51" s="114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89"/>
      <c r="H52" s="115"/>
    </row>
    <row r="53" spans="1:8" x14ac:dyDescent="0.25">
      <c r="A53" s="54" t="s">
        <v>91</v>
      </c>
      <c r="B53" s="83"/>
      <c r="C53" s="84"/>
      <c r="D53" s="85"/>
      <c r="E53" s="86"/>
      <c r="F53" s="60"/>
      <c r="G53" s="89"/>
      <c r="H53" s="115"/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  <c r="H55" s="116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/>
      <c r="C59" s="84"/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/>
      <c r="C62" s="84"/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92"/>
      <c r="C64" s="92"/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  <c r="G65" s="93"/>
      <c r="H65" s="117"/>
    </row>
    <row r="66" spans="1:8" x14ac:dyDescent="0.25">
      <c r="A66" s="53" t="s">
        <v>100</v>
      </c>
      <c r="B66" s="83"/>
      <c r="C66" s="84"/>
      <c r="D66" s="85"/>
      <c r="E66" s="63"/>
      <c r="F66" s="60"/>
      <c r="G66" s="93"/>
      <c r="H66" s="117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/>
      <c r="C68" s="84"/>
      <c r="D68" s="85"/>
      <c r="E68" s="91">
        <v>175</v>
      </c>
      <c r="F68" s="60"/>
      <c r="G68" s="93"/>
      <c r="H68" s="117"/>
    </row>
    <row r="69" spans="1:8" x14ac:dyDescent="0.25">
      <c r="A69" s="54" t="s">
        <v>152</v>
      </c>
      <c r="B69" s="83"/>
      <c r="C69" s="84"/>
      <c r="D69" s="85"/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/>
      <c r="C71" s="84"/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14.39</v>
      </c>
      <c r="C73" s="84">
        <v>11.99</v>
      </c>
      <c r="D73" s="85">
        <v>2.4</v>
      </c>
      <c r="E73" s="91"/>
      <c r="F73" s="60"/>
      <c r="G73" s="93"/>
      <c r="H73" s="117"/>
    </row>
    <row r="74" spans="1:8" x14ac:dyDescent="0.25">
      <c r="A74" s="54"/>
      <c r="B74" s="83"/>
      <c r="C74" s="84"/>
      <c r="D74" s="85"/>
      <c r="E74" s="91"/>
      <c r="F74" s="60"/>
      <c r="G74" s="93"/>
      <c r="H74" s="117"/>
    </row>
    <row r="75" spans="1:8" x14ac:dyDescent="0.25">
      <c r="A75" s="53" t="s">
        <v>105</v>
      </c>
      <c r="B75" s="83"/>
      <c r="C75" s="84"/>
      <c r="D75" s="85"/>
      <c r="E75" s="63"/>
      <c r="F75" s="60"/>
      <c r="G75" s="93"/>
      <c r="H75" s="117"/>
    </row>
    <row r="76" spans="1:8" x14ac:dyDescent="0.25">
      <c r="A76" s="54" t="s">
        <v>106</v>
      </c>
      <c r="B76" s="83"/>
      <c r="C76" s="84"/>
      <c r="D76" s="85"/>
      <c r="E76" s="86">
        <v>1500</v>
      </c>
      <c r="F76" s="60"/>
      <c r="G76" s="93"/>
      <c r="H76" s="117"/>
    </row>
    <row r="77" spans="1:8" x14ac:dyDescent="0.25">
      <c r="A77" s="54" t="s">
        <v>107</v>
      </c>
      <c r="B77" s="83"/>
      <c r="C77" s="84"/>
      <c r="D77" s="85"/>
      <c r="E77" s="86">
        <v>150</v>
      </c>
      <c r="F77" s="60"/>
      <c r="G77" s="93"/>
      <c r="H77" s="117"/>
    </row>
    <row r="78" spans="1:8" x14ac:dyDescent="0.25">
      <c r="A78" s="54" t="s">
        <v>108</v>
      </c>
      <c r="B78" s="83">
        <v>225</v>
      </c>
      <c r="C78" s="84">
        <v>225</v>
      </c>
      <c r="D78" s="85"/>
      <c r="E78" s="86">
        <v>2700</v>
      </c>
      <c r="F78" s="60"/>
      <c r="G78" s="93"/>
      <c r="H78" s="117"/>
    </row>
    <row r="79" spans="1:8" x14ac:dyDescent="0.25">
      <c r="A79" s="54" t="s">
        <v>109</v>
      </c>
      <c r="B79" s="83"/>
      <c r="C79" s="84"/>
      <c r="D79" s="85"/>
      <c r="E79" s="86">
        <v>250</v>
      </c>
      <c r="F79" s="60"/>
      <c r="G79" s="93"/>
      <c r="H79" s="117"/>
    </row>
    <row r="80" spans="1:8" x14ac:dyDescent="0.25">
      <c r="A80" s="54" t="s">
        <v>110</v>
      </c>
      <c r="B80" s="83"/>
      <c r="C80" s="84"/>
      <c r="D80" s="85"/>
      <c r="E80" s="86">
        <v>25</v>
      </c>
      <c r="F80" s="60"/>
      <c r="G80" s="93"/>
      <c r="H80" s="117"/>
    </row>
    <row r="81" spans="1:8" x14ac:dyDescent="0.25">
      <c r="A81" s="54" t="s">
        <v>111</v>
      </c>
      <c r="B81" s="83"/>
      <c r="C81" s="84"/>
      <c r="D81" s="85"/>
      <c r="E81" s="86">
        <v>250</v>
      </c>
      <c r="F81" s="60"/>
      <c r="G81" s="93"/>
      <c r="H81" s="117"/>
    </row>
    <row r="82" spans="1:8" x14ac:dyDescent="0.25">
      <c r="A82" s="54" t="s">
        <v>112</v>
      </c>
      <c r="B82" s="83"/>
      <c r="C82" s="84"/>
      <c r="D82" s="85"/>
      <c r="E82" s="86">
        <v>1000</v>
      </c>
      <c r="F82" s="60"/>
      <c r="G82" s="93"/>
      <c r="H82" s="117"/>
    </row>
    <row r="83" spans="1:8" x14ac:dyDescent="0.25">
      <c r="A83" s="54" t="s">
        <v>113</v>
      </c>
      <c r="B83" s="83"/>
      <c r="C83" s="84"/>
      <c r="D83" s="85"/>
      <c r="E83" s="86">
        <v>1500</v>
      </c>
      <c r="F83" s="60"/>
      <c r="G83" s="93"/>
      <c r="H83" s="117"/>
    </row>
    <row r="84" spans="1:8" x14ac:dyDescent="0.25">
      <c r="A84" s="54" t="s">
        <v>114</v>
      </c>
      <c r="B84" s="83"/>
      <c r="C84" s="84"/>
      <c r="D84" s="85"/>
      <c r="E84" s="86">
        <v>1000</v>
      </c>
      <c r="F84" s="60"/>
      <c r="G84" s="93"/>
      <c r="H84" s="117"/>
    </row>
    <row r="85" spans="1:8" x14ac:dyDescent="0.25">
      <c r="A85" s="54" t="s">
        <v>115</v>
      </c>
      <c r="B85" s="83"/>
      <c r="C85" s="84"/>
      <c r="D85" s="85"/>
      <c r="E85" s="86">
        <v>300</v>
      </c>
      <c r="F85" s="60"/>
      <c r="G85" s="93"/>
      <c r="H85" s="117"/>
    </row>
    <row r="86" spans="1:8" x14ac:dyDescent="0.25">
      <c r="A86" s="54"/>
      <c r="B86" s="83"/>
      <c r="C86" s="84"/>
      <c r="D86" s="85"/>
      <c r="E86" s="91"/>
      <c r="F86" s="60"/>
      <c r="G86" s="93"/>
      <c r="H86" s="117"/>
    </row>
    <row r="87" spans="1:8" x14ac:dyDescent="0.25">
      <c r="A87" s="53" t="s">
        <v>116</v>
      </c>
      <c r="B87" s="83"/>
      <c r="C87" s="84"/>
      <c r="D87" s="85"/>
      <c r="E87" s="63"/>
      <c r="F87" s="60"/>
      <c r="G87" s="93"/>
      <c r="H87" s="117"/>
    </row>
    <row r="88" spans="1:8" x14ac:dyDescent="0.25">
      <c r="A88" s="54" t="s">
        <v>117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118</v>
      </c>
      <c r="B89" s="83"/>
      <c r="C89" s="84"/>
      <c r="D89" s="85"/>
      <c r="E89" s="63">
        <v>300</v>
      </c>
      <c r="F89" s="60"/>
      <c r="G89" s="93"/>
      <c r="H89" s="117"/>
    </row>
    <row r="90" spans="1:8" x14ac:dyDescent="0.25">
      <c r="A90" s="54" t="s">
        <v>119</v>
      </c>
      <c r="B90" s="83"/>
      <c r="C90" s="84"/>
      <c r="D90" s="85"/>
      <c r="E90" s="63"/>
      <c r="F90" s="60"/>
      <c r="G90" s="93"/>
      <c r="H90" s="117"/>
    </row>
    <row r="91" spans="1:8" x14ac:dyDescent="0.25">
      <c r="A91" s="54"/>
      <c r="B91" s="83"/>
      <c r="C91" s="84"/>
      <c r="D91" s="85"/>
      <c r="E91" s="63"/>
      <c r="F91" s="60"/>
      <c r="G91" s="93"/>
      <c r="H91" s="117"/>
    </row>
    <row r="92" spans="1:8" x14ac:dyDescent="0.25">
      <c r="A92" s="53" t="s">
        <v>120</v>
      </c>
      <c r="B92" s="83"/>
      <c r="C92" s="84"/>
      <c r="D92" s="85"/>
      <c r="E92" s="63"/>
      <c r="F92" s="60"/>
      <c r="G92" s="93"/>
      <c r="H92" s="117"/>
    </row>
    <row r="93" spans="1:8" x14ac:dyDescent="0.25">
      <c r="A93" s="54" t="s">
        <v>121</v>
      </c>
      <c r="B93" s="83"/>
      <c r="C93" s="84"/>
      <c r="D93" s="85"/>
      <c r="E93" s="86">
        <v>500</v>
      </c>
      <c r="F93" s="60"/>
      <c r="G93" s="93"/>
      <c r="H93" s="117"/>
    </row>
    <row r="94" spans="1:8" x14ac:dyDescent="0.25">
      <c r="A94" s="54" t="s">
        <v>122</v>
      </c>
      <c r="B94" s="83"/>
      <c r="C94" s="84"/>
      <c r="D94" s="85"/>
      <c r="E94" s="86"/>
      <c r="F94" s="60"/>
      <c r="G94" s="93"/>
      <c r="H94" s="117"/>
    </row>
    <row r="95" spans="1:8" x14ac:dyDescent="0.25">
      <c r="A95" s="54" t="s">
        <v>123</v>
      </c>
      <c r="B95" s="83"/>
      <c r="C95" s="84"/>
      <c r="D95" s="85"/>
      <c r="E95" s="86"/>
      <c r="F95" s="60"/>
      <c r="G95" s="93"/>
    </row>
    <row r="96" spans="1:8" x14ac:dyDescent="0.25">
      <c r="A96" s="54" t="s">
        <v>124</v>
      </c>
      <c r="B96" s="83"/>
      <c r="C96" s="84"/>
      <c r="D96" s="85"/>
      <c r="E96" s="86"/>
      <c r="F96" s="60"/>
      <c r="G96" s="93"/>
    </row>
    <row r="97" spans="1:7" x14ac:dyDescent="0.25">
      <c r="A97" s="54" t="s">
        <v>154</v>
      </c>
      <c r="B97" s="83"/>
      <c r="C97" s="84"/>
      <c r="D97" s="85"/>
      <c r="E97" s="86">
        <v>1000</v>
      </c>
      <c r="F97" s="60"/>
      <c r="G97" s="93"/>
    </row>
    <row r="98" spans="1:7" x14ac:dyDescent="0.25">
      <c r="A98" s="54" t="s">
        <v>155</v>
      </c>
      <c r="B98" s="83"/>
      <c r="C98" s="84"/>
      <c r="D98" s="85"/>
      <c r="E98" s="86">
        <v>500</v>
      </c>
      <c r="F98" s="60"/>
      <c r="G98" s="93"/>
    </row>
    <row r="99" spans="1:7" x14ac:dyDescent="0.25">
      <c r="A99" s="54" t="s">
        <v>125</v>
      </c>
      <c r="B99" s="83"/>
      <c r="C99" s="84"/>
      <c r="D99" s="85"/>
      <c r="E99" s="86"/>
      <c r="F99" s="60"/>
      <c r="G99" s="93"/>
    </row>
    <row r="100" spans="1:7" x14ac:dyDescent="0.25">
      <c r="A100" s="54" t="s">
        <v>126</v>
      </c>
      <c r="B100" s="83"/>
      <c r="C100" s="84"/>
      <c r="D100" s="85"/>
      <c r="E100" s="86">
        <v>100</v>
      </c>
      <c r="F100" s="60"/>
      <c r="G100" s="93"/>
    </row>
    <row r="101" spans="1:7" x14ac:dyDescent="0.25">
      <c r="A101" s="54" t="s">
        <v>127</v>
      </c>
      <c r="B101" s="83"/>
      <c r="C101" s="84"/>
      <c r="D101" s="85"/>
      <c r="E101" s="86"/>
      <c r="F101" s="60"/>
      <c r="G101" s="93"/>
    </row>
    <row r="102" spans="1:7" x14ac:dyDescent="0.25">
      <c r="A102" s="54" t="s">
        <v>12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11</v>
      </c>
      <c r="B103" s="83"/>
      <c r="C103" s="84"/>
      <c r="D103" s="85"/>
      <c r="E103" s="86">
        <v>100</v>
      </c>
      <c r="F103" s="60"/>
      <c r="G103" s="93" t="s">
        <v>169</v>
      </c>
    </row>
    <row r="104" spans="1:7" x14ac:dyDescent="0.25">
      <c r="A104" s="54" t="s">
        <v>128</v>
      </c>
      <c r="B104" s="83"/>
      <c r="C104" s="84"/>
      <c r="D104" s="85"/>
      <c r="E104" s="86"/>
      <c r="F104" s="60"/>
      <c r="G104" s="93"/>
    </row>
    <row r="105" spans="1:7" x14ac:dyDescent="0.25">
      <c r="A105" s="54" t="s">
        <v>129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130</v>
      </c>
      <c r="B106" s="83"/>
      <c r="C106" s="84"/>
      <c r="D106" s="85"/>
      <c r="E106" s="86">
        <v>150</v>
      </c>
      <c r="F106" s="60"/>
      <c r="G106" s="93"/>
    </row>
    <row r="107" spans="1:7" x14ac:dyDescent="0.25">
      <c r="A107" s="54" t="s">
        <v>131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132</v>
      </c>
      <c r="B108" s="83"/>
      <c r="C108" s="84"/>
      <c r="D108" s="85"/>
      <c r="E108" s="86">
        <v>1000</v>
      </c>
      <c r="F108" s="60"/>
      <c r="G108" s="93"/>
    </row>
    <row r="109" spans="1:7" x14ac:dyDescent="0.25">
      <c r="A109" s="54" t="s">
        <v>156</v>
      </c>
      <c r="B109" s="83"/>
      <c r="C109" s="84"/>
      <c r="D109" s="85"/>
      <c r="E109" s="86">
        <v>1000</v>
      </c>
      <c r="F109" s="60"/>
      <c r="G109" s="93"/>
    </row>
    <row r="110" spans="1:7" x14ac:dyDescent="0.25">
      <c r="A110" s="54" t="s">
        <v>133</v>
      </c>
      <c r="B110" s="83"/>
      <c r="C110" s="84"/>
      <c r="D110" s="85"/>
      <c r="E110" s="91">
        <v>100</v>
      </c>
      <c r="F110" s="60"/>
      <c r="G110" s="93"/>
    </row>
    <row r="111" spans="1:7" x14ac:dyDescent="0.25">
      <c r="A111" s="54" t="s">
        <v>134</v>
      </c>
      <c r="B111" s="83"/>
      <c r="C111" s="84"/>
      <c r="D111" s="85"/>
      <c r="E111" s="91">
        <v>100</v>
      </c>
      <c r="F111" s="60"/>
      <c r="G111" s="93"/>
    </row>
    <row r="112" spans="1:7" x14ac:dyDescent="0.25">
      <c r="A112" s="54" t="s">
        <v>135</v>
      </c>
      <c r="B112" s="83"/>
      <c r="C112" s="84"/>
      <c r="D112" s="85"/>
      <c r="E112" s="91"/>
      <c r="F112" s="60"/>
      <c r="G112" s="93"/>
    </row>
    <row r="113" spans="1:7" x14ac:dyDescent="0.25">
      <c r="A113" s="54" t="s">
        <v>136</v>
      </c>
      <c r="B113" s="83"/>
      <c r="C113" s="84"/>
      <c r="D113" s="85"/>
      <c r="E113" s="91"/>
      <c r="F113" s="60"/>
      <c r="G113" s="93"/>
    </row>
    <row r="114" spans="1:7" x14ac:dyDescent="0.25">
      <c r="A114" s="54" t="s">
        <v>137</v>
      </c>
      <c r="B114" s="83"/>
      <c r="C114" s="84"/>
      <c r="D114" s="85"/>
      <c r="E114" s="94"/>
      <c r="F114" s="60"/>
      <c r="G114" s="93"/>
    </row>
    <row r="115" spans="1:7" x14ac:dyDescent="0.25">
      <c r="A115" s="54" t="s">
        <v>138</v>
      </c>
      <c r="B115" s="83"/>
      <c r="C115" s="84"/>
      <c r="D115" s="85"/>
      <c r="E115" s="94"/>
      <c r="F115" s="60"/>
      <c r="G115" s="54"/>
    </row>
    <row r="116" spans="1:7" x14ac:dyDescent="0.25">
      <c r="A116" s="54" t="s">
        <v>139</v>
      </c>
      <c r="B116" s="83"/>
      <c r="C116" s="84"/>
      <c r="D116" s="85"/>
      <c r="E116" s="94"/>
      <c r="F116" s="60"/>
      <c r="G116" s="54"/>
    </row>
    <row r="117" spans="1:7" x14ac:dyDescent="0.25">
      <c r="A117" s="54"/>
      <c r="B117" s="83"/>
      <c r="C117" s="84"/>
      <c r="D117" s="85"/>
      <c r="E117" s="94"/>
      <c r="F117" s="60"/>
      <c r="G117" s="54"/>
    </row>
    <row r="118" spans="1:7" x14ac:dyDescent="0.25">
      <c r="A118" s="54" t="s">
        <v>140</v>
      </c>
      <c r="B118" s="62">
        <f>SUM(B31:B116)</f>
        <v>2142.84</v>
      </c>
      <c r="C118" s="62">
        <f>SUM(C31:C116)</f>
        <v>2070.83</v>
      </c>
      <c r="D118" s="62"/>
      <c r="E118" s="86">
        <f>SUM(E31:E117)</f>
        <v>33957.120000000003</v>
      </c>
      <c r="F118" s="60"/>
      <c r="G118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3C3A7-2113-4666-ACC8-603C8018D83F}">
  <dimension ref="A1:H120"/>
  <sheetViews>
    <sheetView workbookViewId="0">
      <selection activeCell="J16" sqref="J16"/>
    </sheetView>
  </sheetViews>
  <sheetFormatPr defaultRowHeight="15" x14ac:dyDescent="0.25"/>
  <cols>
    <col min="1" max="1" width="25.140625" customWidth="1"/>
    <col min="2" max="2" width="11.42578125" customWidth="1"/>
    <col min="5" max="5" width="10.28515625" customWidth="1"/>
    <col min="6" max="6" width="2.42578125" customWidth="1"/>
    <col min="8" max="8" width="10.5703125" customWidth="1"/>
  </cols>
  <sheetData>
    <row r="1" spans="1:8" ht="15.75" thickBot="1" x14ac:dyDescent="0.3">
      <c r="A1" s="52" t="s">
        <v>301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303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20829.259999999998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SUM(H57+H67)</f>
        <v>6454.0899999999992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f>SUM(H38)</f>
        <v>240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14615.169999999998</v>
      </c>
    </row>
    <row r="8" spans="1:8" x14ac:dyDescent="0.25">
      <c r="A8" s="54" t="s">
        <v>38</v>
      </c>
      <c r="B8" s="62">
        <v>0.51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2211.5500000000002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95064.94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240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10845.32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64845.32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64845.32</v>
      </c>
    </row>
    <row r="26" spans="1:8" x14ac:dyDescent="0.25">
      <c r="A26" s="71" t="s">
        <v>58</v>
      </c>
      <c r="B26" s="72">
        <f>SUM(B20:B25)</f>
        <v>64845.32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44902.96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44902.96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511.88</v>
      </c>
      <c r="C31" s="84">
        <v>511.88</v>
      </c>
      <c r="D31" s="85"/>
      <c r="E31" s="86">
        <v>750</v>
      </c>
      <c r="F31" s="60"/>
      <c r="G31" s="87" t="s">
        <v>70</v>
      </c>
      <c r="H31" s="109">
        <f>SUM(H20+H25-H29)</f>
        <v>95064.94</v>
      </c>
    </row>
    <row r="32" spans="1:8" x14ac:dyDescent="0.25">
      <c r="A32" s="54" t="s">
        <v>71</v>
      </c>
      <c r="B32" s="83">
        <v>8868.06</v>
      </c>
      <c r="C32" s="84">
        <v>8868.06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200</v>
      </c>
      <c r="C33" s="84">
        <v>200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 t="s">
        <v>292</v>
      </c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181" t="s">
        <v>302</v>
      </c>
      <c r="H37" s="197">
        <v>240</v>
      </c>
    </row>
    <row r="38" spans="1:8" x14ac:dyDescent="0.25">
      <c r="A38" s="54" t="s">
        <v>77</v>
      </c>
      <c r="B38" s="83">
        <v>4.8899999999999997</v>
      </c>
      <c r="C38" s="84">
        <v>4.8899999999999997</v>
      </c>
      <c r="D38" s="85"/>
      <c r="E38" s="63">
        <v>200</v>
      </c>
      <c r="F38" s="60"/>
      <c r="G38" s="181"/>
      <c r="H38" s="138">
        <f>SUM(H37)</f>
        <v>240</v>
      </c>
    </row>
    <row r="39" spans="1:8" x14ac:dyDescent="0.25">
      <c r="A39" s="54"/>
      <c r="B39" s="83"/>
      <c r="C39" s="84"/>
      <c r="D39" s="85"/>
      <c r="E39" s="63"/>
      <c r="F39" s="60"/>
      <c r="H39" s="169"/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247</v>
      </c>
      <c r="H41" s="181"/>
    </row>
    <row r="42" spans="1:8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181">
        <v>1925</v>
      </c>
      <c r="H42" s="164">
        <v>300</v>
      </c>
    </row>
    <row r="43" spans="1:8" x14ac:dyDescent="0.25">
      <c r="A43" s="54"/>
      <c r="B43" s="83"/>
      <c r="C43" s="84"/>
      <c r="D43" s="85"/>
      <c r="E43" s="63"/>
      <c r="F43" s="60"/>
      <c r="G43" s="90">
        <v>1926</v>
      </c>
      <c r="H43" s="164">
        <v>300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181">
        <v>1927</v>
      </c>
      <c r="H44" s="197">
        <v>300</v>
      </c>
    </row>
    <row r="45" spans="1:8" x14ac:dyDescent="0.25">
      <c r="A45" s="54" t="s">
        <v>83</v>
      </c>
      <c r="B45" s="83">
        <v>713.15</v>
      </c>
      <c r="C45" s="84">
        <v>713.15</v>
      </c>
      <c r="D45" s="85"/>
      <c r="E45" s="86">
        <v>800</v>
      </c>
      <c r="F45" s="60"/>
      <c r="G45" s="181">
        <v>1929</v>
      </c>
      <c r="H45" s="197">
        <v>300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181">
        <v>1930</v>
      </c>
      <c r="H46" s="197">
        <v>300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181">
        <v>1928</v>
      </c>
      <c r="H47" s="197">
        <v>800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181">
        <v>1931</v>
      </c>
      <c r="H48" s="197">
        <v>300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181">
        <v>1932</v>
      </c>
      <c r="H49" s="197">
        <v>150</v>
      </c>
    </row>
    <row r="50" spans="1:8" x14ac:dyDescent="0.25">
      <c r="A50" s="54" t="s">
        <v>88</v>
      </c>
      <c r="B50" s="83"/>
      <c r="C50" s="84"/>
      <c r="D50" s="85"/>
      <c r="E50" s="86"/>
      <c r="F50" s="60"/>
      <c r="G50" s="181">
        <v>1933</v>
      </c>
      <c r="H50" s="197">
        <v>300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181">
        <v>1934</v>
      </c>
      <c r="H51" s="197">
        <v>25</v>
      </c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181">
        <v>1935</v>
      </c>
      <c r="H52" s="164">
        <v>195.61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G53" s="90">
        <v>1936</v>
      </c>
      <c r="H53" s="164">
        <v>4.8899999999999997</v>
      </c>
    </row>
    <row r="54" spans="1:8" x14ac:dyDescent="0.25">
      <c r="A54" s="54"/>
      <c r="B54" s="83"/>
      <c r="C54" s="84"/>
      <c r="D54" s="85"/>
      <c r="E54" s="91"/>
      <c r="F54" s="60"/>
      <c r="G54" s="181">
        <v>1937</v>
      </c>
      <c r="H54" s="197">
        <v>14.39</v>
      </c>
    </row>
    <row r="55" spans="1:8" x14ac:dyDescent="0.25">
      <c r="A55" s="53" t="s">
        <v>92</v>
      </c>
      <c r="B55" s="83"/>
      <c r="C55" s="84"/>
      <c r="D55" s="85"/>
      <c r="E55" s="63"/>
      <c r="F55" s="60"/>
      <c r="G55" s="181">
        <v>1938</v>
      </c>
      <c r="H55" s="197">
        <v>1076</v>
      </c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G56" s="181">
        <v>1939</v>
      </c>
      <c r="H56" s="197">
        <v>7</v>
      </c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  <c r="G57" s="181"/>
      <c r="H57" s="179">
        <f>SUM(H42:H56)</f>
        <v>4372.8899999999994</v>
      </c>
    </row>
    <row r="58" spans="1:8" x14ac:dyDescent="0.25">
      <c r="A58" s="54" t="s">
        <v>95</v>
      </c>
      <c r="B58" s="83">
        <v>144</v>
      </c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  <c r="G59" s="181" t="s">
        <v>248</v>
      </c>
      <c r="H59" s="181"/>
    </row>
    <row r="60" spans="1:8" x14ac:dyDescent="0.25">
      <c r="A60" s="54"/>
      <c r="B60" s="83"/>
      <c r="C60" s="84"/>
      <c r="D60" s="85"/>
      <c r="E60" s="86"/>
      <c r="F60" s="60"/>
      <c r="G60" s="181">
        <v>1940</v>
      </c>
      <c r="H60" s="197">
        <v>144</v>
      </c>
    </row>
    <row r="61" spans="1:8" x14ac:dyDescent="0.25">
      <c r="A61" s="53" t="s">
        <v>97</v>
      </c>
      <c r="B61" s="83"/>
      <c r="C61" s="84"/>
      <c r="D61" s="85"/>
      <c r="E61" s="86"/>
      <c r="F61" s="60"/>
      <c r="G61" s="181">
        <v>1941</v>
      </c>
      <c r="H61" s="197">
        <v>14.39</v>
      </c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  <c r="G62" s="181">
        <v>1942</v>
      </c>
      <c r="H62" s="197">
        <v>447.48</v>
      </c>
    </row>
    <row r="63" spans="1:8" x14ac:dyDescent="0.25">
      <c r="A63" s="54" t="s">
        <v>98</v>
      </c>
      <c r="B63" s="83">
        <v>3075</v>
      </c>
      <c r="C63" s="84">
        <v>3050</v>
      </c>
      <c r="D63" s="85"/>
      <c r="E63" s="63">
        <v>3075</v>
      </c>
      <c r="F63" s="60"/>
      <c r="G63" s="181">
        <v>1943</v>
      </c>
      <c r="H63" s="197">
        <v>64.8</v>
      </c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  <c r="G64" s="181">
        <v>1944</v>
      </c>
      <c r="H64" s="197">
        <v>1019.59</v>
      </c>
    </row>
    <row r="65" spans="1:8" x14ac:dyDescent="0.25">
      <c r="A65" s="54"/>
      <c r="B65" s="83"/>
      <c r="C65" s="84"/>
      <c r="D65" s="85"/>
      <c r="E65" s="63"/>
      <c r="F65" s="60"/>
      <c r="G65" s="181">
        <v>1945</v>
      </c>
      <c r="H65" s="197">
        <v>250</v>
      </c>
    </row>
    <row r="66" spans="1:8" x14ac:dyDescent="0.25">
      <c r="A66" s="53" t="s">
        <v>100</v>
      </c>
      <c r="B66" s="83"/>
      <c r="C66" s="84"/>
      <c r="D66" s="85"/>
      <c r="E66" s="63"/>
      <c r="F66" s="60"/>
      <c r="G66" s="181">
        <v>1946</v>
      </c>
      <c r="H66" s="197">
        <v>140.94</v>
      </c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H67" s="179">
        <f>SUM(H60:H66)</f>
        <v>2081.1999999999998</v>
      </c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136.80000000000001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129.51</v>
      </c>
      <c r="C73" s="84">
        <v>107.91</v>
      </c>
      <c r="D73" s="85">
        <v>21.6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151.5</v>
      </c>
      <c r="C103" s="84">
        <v>126.25</v>
      </c>
      <c r="D103" s="85">
        <v>25.25</v>
      </c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>
        <v>576</v>
      </c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C114" s="83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>
        <v>20000</v>
      </c>
      <c r="C117" s="84">
        <v>20000</v>
      </c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44902.96</v>
      </c>
      <c r="C120" s="62">
        <f>SUM(C31:C118)</f>
        <v>43634.3</v>
      </c>
      <c r="D120" s="62">
        <f>SUM(D31:D118)</f>
        <v>1056.46</v>
      </c>
      <c r="E120" s="86">
        <f>SUM(E31:E119)</f>
        <v>33957.120000000003</v>
      </c>
      <c r="F120" s="60"/>
      <c r="G120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0EE53-F7BB-4462-B2E3-A1175CC477D8}">
  <dimension ref="A1:H120"/>
  <sheetViews>
    <sheetView topLeftCell="A41" workbookViewId="0">
      <selection activeCell="B58" sqref="B58"/>
    </sheetView>
  </sheetViews>
  <sheetFormatPr defaultRowHeight="15" x14ac:dyDescent="0.25"/>
  <cols>
    <col min="1" max="1" width="22" customWidth="1"/>
    <col min="2" max="2" width="10.28515625" customWidth="1"/>
    <col min="3" max="3" width="10" customWidth="1"/>
    <col min="5" max="5" width="10.28515625" customWidth="1"/>
    <col min="6" max="6" width="1.85546875" customWidth="1"/>
    <col min="8" max="8" width="11.7109375" customWidth="1"/>
  </cols>
  <sheetData>
    <row r="1" spans="1:8" ht="15.75" thickBot="1" x14ac:dyDescent="0.3">
      <c r="A1" s="52" t="s">
        <v>301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303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17361.259999999998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SUM(H46+H56)</f>
        <v>2986.0899999999997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f>SUM(H38)</f>
        <v>240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14615.169999999998</v>
      </c>
    </row>
    <row r="8" spans="1:8" x14ac:dyDescent="0.25">
      <c r="A8" s="54" t="s">
        <v>38</v>
      </c>
      <c r="B8" s="62">
        <v>0.55000000000000004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2211.59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95064.98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240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10845.36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64845.36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64845.36</v>
      </c>
    </row>
    <row r="26" spans="1:8" x14ac:dyDescent="0.25">
      <c r="A26" s="71" t="s">
        <v>58</v>
      </c>
      <c r="B26" s="72">
        <f>SUM(B20:B25)</f>
        <v>64845.36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SUM(B120)</f>
        <v>44902.96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44902.96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511.88</v>
      </c>
      <c r="C31" s="84">
        <v>511.88</v>
      </c>
      <c r="D31" s="85"/>
      <c r="E31" s="86">
        <v>750</v>
      </c>
      <c r="F31" s="60"/>
      <c r="G31" s="87" t="s">
        <v>70</v>
      </c>
      <c r="H31" s="109">
        <f>SUM(H20+H25-H29)</f>
        <v>95064.98000000001</v>
      </c>
    </row>
    <row r="32" spans="1:8" x14ac:dyDescent="0.25">
      <c r="A32" s="54" t="s">
        <v>71</v>
      </c>
      <c r="B32" s="83">
        <v>8868.06</v>
      </c>
      <c r="C32" s="84">
        <v>8868.06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200</v>
      </c>
      <c r="C33" s="84">
        <v>200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 t="s">
        <v>292</v>
      </c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181" t="s">
        <v>302</v>
      </c>
      <c r="H37" s="197">
        <v>240</v>
      </c>
    </row>
    <row r="38" spans="1:8" x14ac:dyDescent="0.25">
      <c r="A38" s="54" t="s">
        <v>77</v>
      </c>
      <c r="B38" s="83">
        <v>4.8899999999999997</v>
      </c>
      <c r="C38" s="84">
        <v>4.8899999999999997</v>
      </c>
      <c r="D38" s="85"/>
      <c r="E38" s="63">
        <v>200</v>
      </c>
      <c r="F38" s="60"/>
      <c r="G38" s="181"/>
      <c r="H38" s="138">
        <f>SUM(H37)</f>
        <v>240</v>
      </c>
    </row>
    <row r="39" spans="1:8" x14ac:dyDescent="0.25">
      <c r="A39" s="54"/>
      <c r="B39" s="83"/>
      <c r="C39" s="84"/>
      <c r="D39" s="85"/>
      <c r="E39" s="63"/>
      <c r="F39" s="60"/>
      <c r="H39" s="169"/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247</v>
      </c>
      <c r="H41" s="181"/>
    </row>
    <row r="42" spans="1:8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181">
        <v>1925</v>
      </c>
      <c r="H42" s="164">
        <v>300</v>
      </c>
    </row>
    <row r="43" spans="1:8" x14ac:dyDescent="0.25">
      <c r="A43" s="54"/>
      <c r="B43" s="83"/>
      <c r="C43" s="84"/>
      <c r="D43" s="85"/>
      <c r="E43" s="63"/>
      <c r="F43" s="60"/>
      <c r="G43" s="90">
        <v>1926</v>
      </c>
      <c r="H43" s="164">
        <v>300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181">
        <v>1933</v>
      </c>
      <c r="H44" s="197">
        <v>300</v>
      </c>
    </row>
    <row r="45" spans="1:8" x14ac:dyDescent="0.25">
      <c r="A45" s="54" t="s">
        <v>83</v>
      </c>
      <c r="B45" s="83">
        <v>713.15</v>
      </c>
      <c r="C45" s="84">
        <v>713.15</v>
      </c>
      <c r="D45" s="85"/>
      <c r="E45" s="86">
        <v>800</v>
      </c>
      <c r="F45" s="60"/>
      <c r="G45" s="181">
        <v>1936</v>
      </c>
      <c r="H45" s="197">
        <v>4.8899999999999997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181"/>
      <c r="H46" s="138">
        <f>SUM(H42:H45)</f>
        <v>904.89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181"/>
      <c r="H47" s="197"/>
    </row>
    <row r="48" spans="1:8" x14ac:dyDescent="0.25">
      <c r="A48" s="54" t="s">
        <v>86</v>
      </c>
      <c r="B48" s="83"/>
      <c r="C48" s="84"/>
      <c r="D48" s="85"/>
      <c r="E48" s="86"/>
      <c r="F48" s="60"/>
      <c r="G48" s="181" t="s">
        <v>248</v>
      </c>
      <c r="H48" s="181"/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181">
        <v>1940</v>
      </c>
      <c r="H49" s="197">
        <v>144</v>
      </c>
    </row>
    <row r="50" spans="1:8" x14ac:dyDescent="0.25">
      <c r="A50" s="54" t="s">
        <v>88</v>
      </c>
      <c r="B50" s="83"/>
      <c r="C50" s="84"/>
      <c r="D50" s="85"/>
      <c r="E50" s="86"/>
      <c r="F50" s="60"/>
      <c r="G50" s="181">
        <v>1941</v>
      </c>
      <c r="H50" s="197">
        <v>14.39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181">
        <v>1942</v>
      </c>
      <c r="H51" s="197">
        <v>447.48</v>
      </c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181">
        <v>1943</v>
      </c>
      <c r="H52" s="197">
        <v>64.8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G53" s="181">
        <v>1944</v>
      </c>
      <c r="H53" s="197">
        <v>1019.59</v>
      </c>
    </row>
    <row r="54" spans="1:8" x14ac:dyDescent="0.25">
      <c r="A54" s="54"/>
      <c r="B54" s="83"/>
      <c r="C54" s="84"/>
      <c r="D54" s="85"/>
      <c r="E54" s="91"/>
      <c r="F54" s="60"/>
      <c r="G54" s="181">
        <v>1945</v>
      </c>
      <c r="H54" s="197">
        <v>250</v>
      </c>
    </row>
    <row r="55" spans="1:8" x14ac:dyDescent="0.25">
      <c r="A55" s="53" t="s">
        <v>92</v>
      </c>
      <c r="B55" s="83"/>
      <c r="C55" s="84"/>
      <c r="D55" s="85"/>
      <c r="E55" s="63"/>
      <c r="F55" s="60"/>
      <c r="G55" s="181">
        <v>1946</v>
      </c>
      <c r="H55" s="197">
        <v>140.94</v>
      </c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H56" s="179">
        <f>SUM(H49:H55)</f>
        <v>2081.1999999999998</v>
      </c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  <c r="G57" s="181"/>
      <c r="H57" s="198"/>
    </row>
    <row r="58" spans="1:8" x14ac:dyDescent="0.25">
      <c r="A58" s="54" t="s">
        <v>95</v>
      </c>
      <c r="B58" s="83">
        <v>144</v>
      </c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>
        <v>3075</v>
      </c>
      <c r="C63" s="84">
        <v>3050</v>
      </c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136.80000000000001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129.51</v>
      </c>
      <c r="C73" s="84">
        <v>107.91</v>
      </c>
      <c r="D73" s="85">
        <v>21.6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151.5</v>
      </c>
      <c r="C103" s="84">
        <v>126.25</v>
      </c>
      <c r="D103" s="85">
        <v>25.25</v>
      </c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237</v>
      </c>
      <c r="B109" s="83">
        <v>576</v>
      </c>
      <c r="C109" s="84">
        <v>576</v>
      </c>
      <c r="D109" s="85"/>
      <c r="E109" s="86"/>
      <c r="F109" s="60"/>
      <c r="G109" s="93"/>
    </row>
    <row r="110" spans="1:7" x14ac:dyDescent="0.25">
      <c r="A110" s="54" t="s">
        <v>132</v>
      </c>
      <c r="B110" s="83">
        <v>3774</v>
      </c>
      <c r="C110" s="84">
        <v>3220</v>
      </c>
      <c r="D110" s="85">
        <v>554</v>
      </c>
      <c r="E110" s="86">
        <v>1000</v>
      </c>
      <c r="F110" s="60"/>
      <c r="G110" s="93"/>
    </row>
    <row r="111" spans="1:7" x14ac:dyDescent="0.25">
      <c r="A111" s="54" t="s">
        <v>156</v>
      </c>
      <c r="B111" s="83"/>
      <c r="C111" s="84"/>
      <c r="D111" s="85"/>
      <c r="E111" s="86">
        <v>1000</v>
      </c>
      <c r="F111" s="60"/>
      <c r="G111" s="93"/>
    </row>
    <row r="112" spans="1:7" x14ac:dyDescent="0.25">
      <c r="A112" s="54" t="s">
        <v>133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134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135</v>
      </c>
      <c r="C114" s="83"/>
      <c r="D114" s="85"/>
      <c r="E114" s="91"/>
      <c r="F114" s="60"/>
      <c r="G114" s="93"/>
    </row>
    <row r="115" spans="1:7" x14ac:dyDescent="0.25">
      <c r="A115" s="54" t="s">
        <v>136</v>
      </c>
      <c r="B115" s="83"/>
      <c r="C115" s="84"/>
      <c r="D115" s="85"/>
      <c r="E115" s="91"/>
      <c r="F115" s="60"/>
      <c r="G115" s="93"/>
    </row>
    <row r="116" spans="1:7" x14ac:dyDescent="0.25">
      <c r="A116" s="54" t="s">
        <v>137</v>
      </c>
      <c r="B116" s="83"/>
      <c r="C116" s="84"/>
      <c r="D116" s="85"/>
      <c r="E116" s="94"/>
      <c r="F116" s="60"/>
      <c r="G116" s="93"/>
    </row>
    <row r="117" spans="1:7" x14ac:dyDescent="0.25">
      <c r="A117" s="54" t="s">
        <v>138</v>
      </c>
      <c r="B117" s="83">
        <v>20000</v>
      </c>
      <c r="C117" s="84">
        <v>20000</v>
      </c>
      <c r="D117" s="85"/>
      <c r="E117" s="94"/>
      <c r="F117" s="60"/>
      <c r="G117" s="54"/>
    </row>
    <row r="118" spans="1:7" x14ac:dyDescent="0.25">
      <c r="A118" s="54" t="s">
        <v>139</v>
      </c>
      <c r="B118" s="83"/>
      <c r="C118" s="84"/>
      <c r="D118" s="85"/>
      <c r="E118" s="94"/>
      <c r="F118" s="60"/>
      <c r="G118" s="54"/>
    </row>
    <row r="119" spans="1:7" x14ac:dyDescent="0.25">
      <c r="A119" s="54"/>
      <c r="B119" s="83"/>
      <c r="C119" s="84"/>
      <c r="D119" s="85"/>
      <c r="E119" s="94"/>
      <c r="F119" s="60"/>
      <c r="G119" s="54"/>
    </row>
    <row r="120" spans="1:7" x14ac:dyDescent="0.25">
      <c r="A120" s="54" t="s">
        <v>140</v>
      </c>
      <c r="B120" s="62">
        <f>SUM(B31:B118)</f>
        <v>44902.96</v>
      </c>
      <c r="C120" s="62">
        <f>SUM(C31:C118)</f>
        <v>43634.3</v>
      </c>
      <c r="D120" s="62">
        <f>SUM(D31:D118)</f>
        <v>1056.46</v>
      </c>
      <c r="E120" s="86">
        <f>SUM(E31:E119)</f>
        <v>33957.120000000003</v>
      </c>
      <c r="F120" s="60"/>
      <c r="G120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0EA0-99F3-4254-8702-B42DEF9F8F5E}">
  <dimension ref="A1:H33"/>
  <sheetViews>
    <sheetView topLeftCell="A23" workbookViewId="0">
      <selection activeCell="H33" sqref="A1:H33"/>
    </sheetView>
  </sheetViews>
  <sheetFormatPr defaultRowHeight="15" x14ac:dyDescent="0.25"/>
  <cols>
    <col min="1" max="1" width="27.7109375" customWidth="1"/>
    <col min="2" max="2" width="14.85546875" customWidth="1"/>
    <col min="3" max="3" width="12.5703125" customWidth="1"/>
    <col min="4" max="4" width="12.42578125" customWidth="1"/>
    <col min="5" max="5" width="13.28515625" customWidth="1"/>
    <col min="6" max="6" width="3.42578125" customWidth="1"/>
    <col min="7" max="7" width="24.140625" customWidth="1"/>
    <col min="8" max="8" width="18.7109375" customWidth="1"/>
  </cols>
  <sheetData>
    <row r="1" spans="1:8" x14ac:dyDescent="0.25">
      <c r="A1" s="1" t="s">
        <v>159</v>
      </c>
    </row>
    <row r="3" spans="1:8" x14ac:dyDescent="0.25">
      <c r="B3" t="s">
        <v>160</v>
      </c>
      <c r="C3" s="127" t="s">
        <v>161</v>
      </c>
      <c r="D3" s="127" t="s">
        <v>66</v>
      </c>
      <c r="E3" s="127" t="s">
        <v>67</v>
      </c>
      <c r="G3" s="126" t="s">
        <v>318</v>
      </c>
    </row>
    <row r="4" spans="1:8" x14ac:dyDescent="0.25">
      <c r="A4" t="s">
        <v>162</v>
      </c>
      <c r="B4" s="128">
        <v>43282</v>
      </c>
      <c r="C4" s="129">
        <v>672</v>
      </c>
      <c r="D4" s="130">
        <v>560</v>
      </c>
      <c r="E4" s="130">
        <v>112</v>
      </c>
      <c r="G4" s="128"/>
    </row>
    <row r="5" spans="1:8" x14ac:dyDescent="0.25">
      <c r="A5" t="s">
        <v>163</v>
      </c>
      <c r="B5" s="128">
        <v>43586</v>
      </c>
      <c r="C5" s="129">
        <v>360</v>
      </c>
      <c r="D5" s="130">
        <v>300</v>
      </c>
      <c r="E5" s="130">
        <v>60</v>
      </c>
      <c r="G5" s="128"/>
    </row>
    <row r="6" spans="1:8" x14ac:dyDescent="0.25">
      <c r="A6" t="s">
        <v>164</v>
      </c>
      <c r="B6" s="29" t="s">
        <v>165</v>
      </c>
      <c r="C6" s="129">
        <v>450</v>
      </c>
      <c r="D6" s="130">
        <v>450</v>
      </c>
      <c r="E6" s="130"/>
    </row>
    <row r="7" spans="1:8" x14ac:dyDescent="0.25">
      <c r="A7" t="s">
        <v>166</v>
      </c>
      <c r="B7" s="128">
        <v>43831</v>
      </c>
      <c r="C7" s="129">
        <v>8181.42</v>
      </c>
      <c r="D7" s="130">
        <v>7775.42</v>
      </c>
      <c r="E7" s="130">
        <v>406</v>
      </c>
      <c r="G7" s="128"/>
    </row>
    <row r="8" spans="1:8" x14ac:dyDescent="0.25">
      <c r="B8" s="128"/>
      <c r="C8" s="129"/>
      <c r="D8" s="130"/>
      <c r="E8" s="130"/>
      <c r="G8" s="128"/>
    </row>
    <row r="9" spans="1:8" x14ac:dyDescent="0.25">
      <c r="B9" s="128"/>
      <c r="C9" s="132">
        <f>SUM(C4:C8)</f>
        <v>9663.42</v>
      </c>
      <c r="D9" s="133">
        <f>SUM(D4:D8)</f>
        <v>9085.42</v>
      </c>
      <c r="E9" s="133">
        <f>SUM(E4:E7)</f>
        <v>578</v>
      </c>
      <c r="G9" s="131">
        <v>9085.42</v>
      </c>
      <c r="H9" t="s">
        <v>319</v>
      </c>
    </row>
    <row r="10" spans="1:8" x14ac:dyDescent="0.25">
      <c r="B10" s="128"/>
      <c r="C10" s="202"/>
      <c r="D10" s="203"/>
      <c r="E10" s="203"/>
      <c r="G10" s="201"/>
    </row>
    <row r="11" spans="1:8" x14ac:dyDescent="0.25">
      <c r="B11" s="128"/>
      <c r="C11" s="129"/>
      <c r="D11" s="130"/>
      <c r="E11" s="130"/>
      <c r="G11" s="134"/>
    </row>
    <row r="12" spans="1:8" x14ac:dyDescent="0.25">
      <c r="B12" s="128"/>
      <c r="C12" s="129"/>
      <c r="D12" s="130"/>
      <c r="E12" s="130"/>
      <c r="G12" s="135"/>
    </row>
    <row r="13" spans="1:8" x14ac:dyDescent="0.25">
      <c r="A13" t="s">
        <v>167</v>
      </c>
      <c r="B13" s="128">
        <v>43862</v>
      </c>
      <c r="C13" s="129">
        <v>4650</v>
      </c>
      <c r="D13" s="130">
        <v>3875</v>
      </c>
      <c r="E13" s="130">
        <v>775</v>
      </c>
      <c r="G13" s="135"/>
    </row>
    <row r="14" spans="1:8" x14ac:dyDescent="0.25">
      <c r="A14" t="s">
        <v>177</v>
      </c>
      <c r="B14" s="128">
        <v>43952</v>
      </c>
      <c r="C14" s="129">
        <v>450</v>
      </c>
      <c r="D14" s="130">
        <v>450</v>
      </c>
      <c r="E14" s="127"/>
      <c r="G14" s="127"/>
    </row>
    <row r="15" spans="1:8" x14ac:dyDescent="0.25">
      <c r="C15" s="129"/>
      <c r="D15" s="130"/>
      <c r="E15" s="127"/>
      <c r="G15" s="127"/>
    </row>
    <row r="16" spans="1:8" x14ac:dyDescent="0.25">
      <c r="C16" s="171">
        <f>SUM(C9:C14)</f>
        <v>14763.42</v>
      </c>
      <c r="D16" s="172">
        <f>SUM(D9:D15)</f>
        <v>13410.42</v>
      </c>
      <c r="E16" s="172">
        <f>SUM(E9:E13)</f>
        <v>1353</v>
      </c>
      <c r="G16" s="131">
        <v>13410.42</v>
      </c>
      <c r="H16" t="s">
        <v>321</v>
      </c>
    </row>
    <row r="17" spans="1:8" x14ac:dyDescent="0.25">
      <c r="C17" s="199"/>
      <c r="D17" s="200"/>
      <c r="E17" s="200"/>
      <c r="G17" s="201"/>
      <c r="H17" t="s">
        <v>320</v>
      </c>
    </row>
    <row r="18" spans="1:8" x14ac:dyDescent="0.25">
      <c r="C18" s="199"/>
      <c r="D18" s="200"/>
      <c r="E18" s="200"/>
      <c r="G18" s="201"/>
    </row>
    <row r="20" spans="1:8" x14ac:dyDescent="0.25">
      <c r="A20" t="s">
        <v>223</v>
      </c>
      <c r="B20" s="128">
        <v>44075</v>
      </c>
      <c r="C20" s="170">
        <v>3324</v>
      </c>
      <c r="D20" s="169">
        <v>2770</v>
      </c>
      <c r="E20" s="169">
        <v>554</v>
      </c>
    </row>
    <row r="21" spans="1:8" x14ac:dyDescent="0.25">
      <c r="B21" s="128"/>
      <c r="C21" s="170"/>
      <c r="D21" s="169"/>
      <c r="E21" s="169"/>
    </row>
    <row r="22" spans="1:8" x14ac:dyDescent="0.25">
      <c r="C22" s="173">
        <f>SUM(C16)+C20</f>
        <v>18087.419999999998</v>
      </c>
      <c r="D22" s="174">
        <f>SUM(D16:D20)</f>
        <v>16180.42</v>
      </c>
      <c r="E22" s="174">
        <f>SUM(E16)+E20</f>
        <v>1907</v>
      </c>
      <c r="G22" s="175">
        <f>SUM(G16)+D20</f>
        <v>16180.42</v>
      </c>
      <c r="H22" t="s">
        <v>322</v>
      </c>
    </row>
    <row r="23" spans="1:8" x14ac:dyDescent="0.25">
      <c r="E23" s="169"/>
      <c r="H23" t="s">
        <v>320</v>
      </c>
    </row>
    <row r="24" spans="1:8" x14ac:dyDescent="0.25">
      <c r="A24" s="1" t="s">
        <v>168</v>
      </c>
    </row>
    <row r="25" spans="1:8" x14ac:dyDescent="0.25">
      <c r="A25" t="s">
        <v>240</v>
      </c>
    </row>
    <row r="26" spans="1:8" x14ac:dyDescent="0.25">
      <c r="A26" s="149" t="s">
        <v>324</v>
      </c>
      <c r="B26" s="170">
        <v>18087.419999999998</v>
      </c>
    </row>
    <row r="27" spans="1:8" x14ac:dyDescent="0.25">
      <c r="A27" t="s">
        <v>325</v>
      </c>
      <c r="B27" s="169">
        <v>9085.42</v>
      </c>
    </row>
    <row r="28" spans="1:8" x14ac:dyDescent="0.25">
      <c r="A28" s="148" t="s">
        <v>326</v>
      </c>
      <c r="B28" s="169">
        <v>4325</v>
      </c>
    </row>
    <row r="29" spans="1:8" x14ac:dyDescent="0.25">
      <c r="A29" s="148" t="s">
        <v>323</v>
      </c>
      <c r="B29" s="169">
        <v>2770</v>
      </c>
    </row>
    <row r="30" spans="1:8" x14ac:dyDescent="0.25">
      <c r="A30" s="1" t="s">
        <v>327</v>
      </c>
      <c r="B30" s="204">
        <f>SUM(B27:B29)</f>
        <v>16180.42</v>
      </c>
    </row>
    <row r="31" spans="1:8" x14ac:dyDescent="0.25">
      <c r="A31" s="1"/>
      <c r="B31" s="204"/>
    </row>
    <row r="32" spans="1:8" x14ac:dyDescent="0.25">
      <c r="A32" t="s">
        <v>328</v>
      </c>
      <c r="B32" s="169">
        <v>1907</v>
      </c>
    </row>
    <row r="33" spans="1:2" x14ac:dyDescent="0.25">
      <c r="A33" s="149" t="s">
        <v>329</v>
      </c>
      <c r="B33" s="170">
        <f>SUM(B30:B32)</f>
        <v>18087.419999999998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2D2BA-D0F8-425C-B496-EC7F85778246}">
  <dimension ref="A1:C44"/>
  <sheetViews>
    <sheetView workbookViewId="0">
      <selection sqref="A1:C45"/>
    </sheetView>
  </sheetViews>
  <sheetFormatPr defaultRowHeight="15" x14ac:dyDescent="0.25"/>
  <cols>
    <col min="1" max="1" width="63.42578125" customWidth="1"/>
    <col min="2" max="2" width="13.4257812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161">
        <v>44228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/>
      <c r="B4" s="155"/>
      <c r="C4" s="152"/>
    </row>
    <row r="5" spans="1:3" x14ac:dyDescent="0.25">
      <c r="A5" s="22"/>
      <c r="B5" s="39"/>
      <c r="C5" s="17"/>
    </row>
    <row r="6" spans="1:3" ht="15.75" thickBot="1" x14ac:dyDescent="0.3">
      <c r="A6" s="158"/>
      <c r="B6" s="157">
        <f>SUM(B4:B5)</f>
        <v>0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309</v>
      </c>
      <c r="B9" s="19">
        <v>38.93</v>
      </c>
      <c r="C9" s="17" t="s">
        <v>4</v>
      </c>
    </row>
    <row r="10" spans="1:3" x14ac:dyDescent="0.25">
      <c r="A10" s="8" t="s">
        <v>305</v>
      </c>
      <c r="B10" s="19">
        <v>14.388999999999999</v>
      </c>
      <c r="C10" s="17" t="s">
        <v>4</v>
      </c>
    </row>
    <row r="11" spans="1:3" x14ac:dyDescent="0.25">
      <c r="A11" s="20" t="s">
        <v>144</v>
      </c>
      <c r="B11" s="21">
        <v>964.88</v>
      </c>
      <c r="C11" s="20" t="s">
        <v>4</v>
      </c>
    </row>
    <row r="12" spans="1:3" x14ac:dyDescent="0.25">
      <c r="A12" s="20" t="s">
        <v>146</v>
      </c>
      <c r="B12" s="21">
        <v>20</v>
      </c>
      <c r="C12" s="20" t="s">
        <v>4</v>
      </c>
    </row>
    <row r="13" spans="1:3" x14ac:dyDescent="0.25">
      <c r="A13" s="20" t="s">
        <v>310</v>
      </c>
      <c r="B13" s="21">
        <v>696</v>
      </c>
      <c r="C13" s="20" t="s">
        <v>4</v>
      </c>
    </row>
    <row r="14" spans="1:3" x14ac:dyDescent="0.25">
      <c r="A14" s="20" t="s">
        <v>311</v>
      </c>
      <c r="B14" s="21">
        <v>744</v>
      </c>
      <c r="C14" s="22" t="s">
        <v>12</v>
      </c>
    </row>
    <row r="15" spans="1:3" x14ac:dyDescent="0.25">
      <c r="A15" s="22" t="s">
        <v>312</v>
      </c>
      <c r="B15" s="21">
        <v>648</v>
      </c>
      <c r="C15" s="22" t="s">
        <v>4</v>
      </c>
    </row>
    <row r="16" spans="1:3" x14ac:dyDescent="0.25">
      <c r="A16" s="22"/>
      <c r="B16" s="21"/>
      <c r="C16" s="22"/>
    </row>
    <row r="17" spans="1:3" x14ac:dyDescent="0.25">
      <c r="A17" s="22"/>
      <c r="B17" s="21"/>
      <c r="C17" s="22"/>
    </row>
    <row r="18" spans="1:3" x14ac:dyDescent="0.25">
      <c r="A18" s="22"/>
      <c r="B18" s="180">
        <f>SUM(B9:B17)</f>
        <v>3126.1990000000001</v>
      </c>
      <c r="C18" s="17"/>
    </row>
    <row r="19" spans="1:3" ht="15.75" thickBot="1" x14ac:dyDescent="0.3">
      <c r="A19" s="22"/>
      <c r="C19" s="29"/>
    </row>
    <row r="20" spans="1:3" ht="15.75" thickBot="1" x14ac:dyDescent="0.3">
      <c r="A20" s="25"/>
      <c r="C20" s="29"/>
    </row>
    <row r="21" spans="1:3" ht="15.75" thickBot="1" x14ac:dyDescent="0.3">
      <c r="A21" s="26" t="s">
        <v>308</v>
      </c>
      <c r="B21" s="28"/>
      <c r="C21" s="29"/>
    </row>
    <row r="22" spans="1:3" ht="15.75" thickBot="1" x14ac:dyDescent="0.3">
      <c r="A22" s="27" t="s">
        <v>5</v>
      </c>
      <c r="B22" s="31">
        <v>17361.259999999998</v>
      </c>
      <c r="C22" s="29"/>
    </row>
    <row r="23" spans="1:3" ht="15.75" thickBot="1" x14ac:dyDescent="0.3">
      <c r="A23" s="30" t="s">
        <v>6</v>
      </c>
      <c r="B23" s="32">
        <v>2251.59</v>
      </c>
      <c r="C23" s="29"/>
    </row>
    <row r="24" spans="1:3" ht="15.75" thickBot="1" x14ac:dyDescent="0.3">
      <c r="A24" s="25" t="s">
        <v>7</v>
      </c>
      <c r="B24" s="33">
        <f>SUM(B22:B23)</f>
        <v>19612.849999999999</v>
      </c>
      <c r="C24" s="29"/>
    </row>
    <row r="25" spans="1:3" ht="15.75" thickBot="1" x14ac:dyDescent="0.3">
      <c r="A25" s="12"/>
      <c r="B25" s="2"/>
      <c r="C25" s="29"/>
    </row>
    <row r="26" spans="1:3" ht="15.75" thickBot="1" x14ac:dyDescent="0.3">
      <c r="A26" s="25" t="s">
        <v>251</v>
      </c>
      <c r="B26" s="35">
        <v>78238.22</v>
      </c>
      <c r="C26" s="29"/>
    </row>
    <row r="27" spans="1:3" ht="15.75" thickBot="1" x14ac:dyDescent="0.3">
      <c r="A27" s="34" t="s">
        <v>9</v>
      </c>
      <c r="B27" s="13"/>
      <c r="C27" s="38"/>
    </row>
    <row r="28" spans="1:3" ht="15.75" thickBot="1" x14ac:dyDescent="0.3">
      <c r="A28" s="12"/>
      <c r="B28" s="2"/>
      <c r="C28" s="38"/>
    </row>
    <row r="29" spans="1:3" ht="15.75" thickBot="1" x14ac:dyDescent="0.3">
      <c r="A29" s="36" t="s">
        <v>10</v>
      </c>
      <c r="C29" s="38"/>
    </row>
    <row r="30" spans="1:3" ht="15.75" thickBot="1" x14ac:dyDescent="0.3">
      <c r="A30" s="191" t="s">
        <v>12</v>
      </c>
      <c r="B30" s="39">
        <v>0</v>
      </c>
      <c r="C30" s="38"/>
    </row>
    <row r="31" spans="1:3" ht="15.75" thickBot="1" x14ac:dyDescent="0.3">
      <c r="A31" s="191" t="s">
        <v>13</v>
      </c>
      <c r="B31" s="39">
        <v>12482.69</v>
      </c>
      <c r="C31" s="38"/>
    </row>
    <row r="32" spans="1:3" x14ac:dyDescent="0.25">
      <c r="A32" s="192" t="s">
        <v>14</v>
      </c>
      <c r="B32" s="41">
        <v>10265.98</v>
      </c>
      <c r="C32" s="46"/>
    </row>
    <row r="33" spans="1:3" x14ac:dyDescent="0.25">
      <c r="A33" s="193" t="s">
        <v>15</v>
      </c>
      <c r="B33" s="43">
        <v>1000</v>
      </c>
      <c r="C33" s="46"/>
    </row>
    <row r="34" spans="1:3" x14ac:dyDescent="0.25">
      <c r="A34" s="194" t="s">
        <v>306</v>
      </c>
      <c r="B34" s="43">
        <v>551.78</v>
      </c>
      <c r="C34" s="46"/>
    </row>
    <row r="35" spans="1:3" x14ac:dyDescent="0.25">
      <c r="A35" s="194" t="s">
        <v>16</v>
      </c>
      <c r="B35" s="43">
        <v>288.62</v>
      </c>
      <c r="C35" s="46"/>
    </row>
    <row r="36" spans="1:3" x14ac:dyDescent="0.25">
      <c r="A36" s="193" t="s">
        <v>18</v>
      </c>
      <c r="B36" s="45">
        <v>865.33</v>
      </c>
      <c r="C36" s="46"/>
    </row>
    <row r="37" spans="1:3" x14ac:dyDescent="0.25">
      <c r="A37" s="193" t="s">
        <v>19</v>
      </c>
      <c r="B37" s="43">
        <v>0</v>
      </c>
      <c r="C37" s="46"/>
    </row>
    <row r="38" spans="1:3" x14ac:dyDescent="0.25">
      <c r="A38" s="193" t="s">
        <v>176</v>
      </c>
      <c r="B38" s="43">
        <v>1000</v>
      </c>
      <c r="C38" s="46"/>
    </row>
    <row r="39" spans="1:3" x14ac:dyDescent="0.25">
      <c r="A39" s="192" t="s">
        <v>304</v>
      </c>
      <c r="B39" s="43">
        <v>400</v>
      </c>
    </row>
    <row r="40" spans="1:3" x14ac:dyDescent="0.25">
      <c r="A40" s="48" t="s">
        <v>21</v>
      </c>
      <c r="B40" s="49">
        <v>25123.74</v>
      </c>
    </row>
    <row r="41" spans="1:3" x14ac:dyDescent="0.25">
      <c r="A41" t="s">
        <v>22</v>
      </c>
      <c r="B41" s="195"/>
    </row>
    <row r="43" spans="1:3" x14ac:dyDescent="0.25">
      <c r="A43" s="1" t="s">
        <v>147</v>
      </c>
      <c r="B43" s="1"/>
    </row>
    <row r="44" spans="1:3" x14ac:dyDescent="0.25">
      <c r="A44" s="51" t="s">
        <v>307</v>
      </c>
      <c r="B44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8F102-2C1D-4547-8317-D60D5AAA4CA9}">
  <dimension ref="A1:H121"/>
  <sheetViews>
    <sheetView topLeftCell="A121" workbookViewId="0">
      <selection activeCell="K130" sqref="K130"/>
    </sheetView>
  </sheetViews>
  <sheetFormatPr defaultRowHeight="15" x14ac:dyDescent="0.25"/>
  <cols>
    <col min="1" max="1" width="23.5703125" customWidth="1"/>
    <col min="2" max="2" width="10.85546875" customWidth="1"/>
    <col min="3" max="3" width="10.7109375" customWidth="1"/>
    <col min="5" max="5" width="10" customWidth="1"/>
    <col min="6" max="6" width="3.28515625" customWidth="1"/>
    <col min="8" max="8" width="10.5703125" customWidth="1"/>
  </cols>
  <sheetData>
    <row r="1" spans="1:8" ht="15.75" thickBot="1" x14ac:dyDescent="0.3">
      <c r="A1" s="52" t="s">
        <v>314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315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17361.259999999998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SUM(H53+H62)</f>
        <v>6112.29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f>SUM(H38)</f>
        <v>240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11488.969999999998</v>
      </c>
    </row>
    <row r="8" spans="1:8" x14ac:dyDescent="0.25">
      <c r="A8" s="54" t="s">
        <v>38</v>
      </c>
      <c r="B8" s="62">
        <v>0.55000000000000004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2211.59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91938.78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240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10845.36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64845.36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64845.36</v>
      </c>
    </row>
    <row r="26" spans="1:8" x14ac:dyDescent="0.25">
      <c r="A26" s="71" t="s">
        <v>58</v>
      </c>
      <c r="B26" s="72">
        <f>SUM(B20:B25)</f>
        <v>64845.36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SUM(B121)</f>
        <v>48029.16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48029.16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511.88</v>
      </c>
      <c r="C31" s="84">
        <v>511.88</v>
      </c>
      <c r="D31" s="85"/>
      <c r="E31" s="86">
        <v>750</v>
      </c>
      <c r="F31" s="60"/>
      <c r="G31" s="87" t="s">
        <v>70</v>
      </c>
      <c r="H31" s="109">
        <f>SUM(H20+H25-H29)</f>
        <v>91938.78</v>
      </c>
    </row>
    <row r="32" spans="1:8" x14ac:dyDescent="0.25">
      <c r="A32" s="54" t="s">
        <v>71</v>
      </c>
      <c r="B32" s="83">
        <v>9832.94</v>
      </c>
      <c r="C32" s="84">
        <v>9832.94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220</v>
      </c>
      <c r="C33" s="84">
        <v>220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 t="s">
        <v>292</v>
      </c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181" t="s">
        <v>302</v>
      </c>
      <c r="H37" s="197">
        <v>240</v>
      </c>
    </row>
    <row r="38" spans="1:8" x14ac:dyDescent="0.25">
      <c r="A38" s="54" t="s">
        <v>77</v>
      </c>
      <c r="B38" s="83">
        <v>43.82</v>
      </c>
      <c r="C38" s="84">
        <v>37.33</v>
      </c>
      <c r="D38" s="85">
        <v>6.49</v>
      </c>
      <c r="E38" s="63">
        <v>200</v>
      </c>
      <c r="F38" s="60"/>
      <c r="G38" s="181"/>
      <c r="H38" s="138">
        <f>SUM(H37)</f>
        <v>240</v>
      </c>
    </row>
    <row r="39" spans="1:8" x14ac:dyDescent="0.25">
      <c r="A39" s="54"/>
      <c r="B39" s="83"/>
      <c r="C39" s="84"/>
      <c r="D39" s="85"/>
      <c r="E39" s="63"/>
      <c r="F39" s="60"/>
      <c r="H39" s="169"/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247</v>
      </c>
      <c r="H41" s="181"/>
    </row>
    <row r="42" spans="1:8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181">
        <v>1925</v>
      </c>
      <c r="H42" s="164">
        <v>300</v>
      </c>
    </row>
    <row r="43" spans="1:8" x14ac:dyDescent="0.25">
      <c r="A43" s="54"/>
      <c r="B43" s="83"/>
      <c r="C43" s="84"/>
      <c r="D43" s="85"/>
      <c r="E43" s="63"/>
      <c r="F43" s="60"/>
      <c r="G43" s="90">
        <v>1926</v>
      </c>
      <c r="H43" s="164">
        <v>300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181">
        <v>1933</v>
      </c>
      <c r="H44" s="197">
        <v>300</v>
      </c>
    </row>
    <row r="45" spans="1:8" x14ac:dyDescent="0.25">
      <c r="A45" s="54" t="s">
        <v>83</v>
      </c>
      <c r="B45" s="83">
        <v>713.15</v>
      </c>
      <c r="C45" s="84">
        <v>713.15</v>
      </c>
      <c r="D45" s="85"/>
      <c r="E45" s="86">
        <v>800</v>
      </c>
      <c r="F45" s="60"/>
      <c r="G45" s="181">
        <v>1936</v>
      </c>
      <c r="H45" s="197">
        <v>4.8899999999999997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181">
        <v>1940</v>
      </c>
      <c r="H46" s="197">
        <v>144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181">
        <v>1941</v>
      </c>
      <c r="H47" s="197">
        <v>14.39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181">
        <v>1942</v>
      </c>
      <c r="H48" s="197">
        <v>447.48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181">
        <v>1943</v>
      </c>
      <c r="H49" s="197">
        <v>64.8</v>
      </c>
    </row>
    <row r="50" spans="1:8" x14ac:dyDescent="0.25">
      <c r="A50" s="54" t="s">
        <v>88</v>
      </c>
      <c r="B50" s="83"/>
      <c r="C50" s="84"/>
      <c r="D50" s="85"/>
      <c r="E50" s="86"/>
      <c r="F50" s="60"/>
      <c r="G50" s="181">
        <v>1944</v>
      </c>
      <c r="H50" s="197">
        <v>1019.59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181">
        <v>1945</v>
      </c>
      <c r="H51" s="197">
        <v>250</v>
      </c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181">
        <v>1946</v>
      </c>
      <c r="H52" s="197">
        <v>140.94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H53" s="179">
        <f>SUM(H42:H52)</f>
        <v>2986.09</v>
      </c>
    </row>
    <row r="54" spans="1:8" x14ac:dyDescent="0.25">
      <c r="A54" s="54"/>
      <c r="B54" s="83"/>
      <c r="C54" s="84"/>
      <c r="D54" s="85"/>
      <c r="E54" s="91"/>
      <c r="F54" s="60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H56" s="198"/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  <c r="G57" s="181" t="s">
        <v>248</v>
      </c>
      <c r="H57" s="198"/>
    </row>
    <row r="58" spans="1:8" x14ac:dyDescent="0.25">
      <c r="A58" s="54" t="s">
        <v>95</v>
      </c>
      <c r="B58" s="83">
        <v>144</v>
      </c>
      <c r="C58" s="84"/>
      <c r="D58" s="85"/>
      <c r="E58" s="86">
        <v>150</v>
      </c>
      <c r="F58" s="60"/>
      <c r="G58" s="181">
        <v>1947</v>
      </c>
      <c r="H58" s="197">
        <v>38.93</v>
      </c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  <c r="G59" s="181">
        <v>1948</v>
      </c>
      <c r="H59" s="197">
        <v>14.39</v>
      </c>
    </row>
    <row r="60" spans="1:8" x14ac:dyDescent="0.25">
      <c r="A60" s="54"/>
      <c r="B60" s="83"/>
      <c r="C60" s="84"/>
      <c r="D60" s="85"/>
      <c r="E60" s="86"/>
      <c r="F60" s="60"/>
      <c r="G60" s="181">
        <v>1949</v>
      </c>
      <c r="H60" s="197">
        <v>984.88</v>
      </c>
    </row>
    <row r="61" spans="1:8" x14ac:dyDescent="0.25">
      <c r="A61" s="53" t="s">
        <v>97</v>
      </c>
      <c r="B61" s="83"/>
      <c r="C61" s="84"/>
      <c r="D61" s="85"/>
      <c r="E61" s="86"/>
      <c r="F61" s="60"/>
      <c r="G61" s="181">
        <v>1950</v>
      </c>
      <c r="H61" s="164">
        <v>2088</v>
      </c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  <c r="H62" s="179">
        <f>SUM(H58:H61)</f>
        <v>3126.2</v>
      </c>
    </row>
    <row r="63" spans="1:8" x14ac:dyDescent="0.25">
      <c r="A63" s="54" t="s">
        <v>98</v>
      </c>
      <c r="B63" s="83">
        <v>3075</v>
      </c>
      <c r="C63" s="84">
        <v>3050</v>
      </c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136.80000000000001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143.9</v>
      </c>
      <c r="C73" s="84">
        <v>119.9</v>
      </c>
      <c r="D73" s="85">
        <v>24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>
        <v>696</v>
      </c>
      <c r="C78" s="84">
        <v>580</v>
      </c>
      <c r="D78" s="85">
        <v>116</v>
      </c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895.5</v>
      </c>
      <c r="C103" s="84">
        <v>746.25</v>
      </c>
      <c r="D103" s="85">
        <v>149.25</v>
      </c>
      <c r="E103" s="86"/>
      <c r="F103" s="60"/>
      <c r="G103" s="93"/>
    </row>
    <row r="104" spans="1:7" x14ac:dyDescent="0.25">
      <c r="A104" s="54" t="s">
        <v>313</v>
      </c>
      <c r="B104" s="83">
        <v>648</v>
      </c>
      <c r="C104" s="84">
        <v>540</v>
      </c>
      <c r="D104" s="85">
        <v>108</v>
      </c>
      <c r="E104" s="86"/>
      <c r="F104" s="60"/>
      <c r="G104" s="93"/>
    </row>
    <row r="105" spans="1:7" x14ac:dyDescent="0.25">
      <c r="A105" s="54" t="s">
        <v>11</v>
      </c>
      <c r="B105" s="83"/>
      <c r="C105" s="84"/>
      <c r="D105" s="85"/>
      <c r="E105" s="86">
        <v>100</v>
      </c>
      <c r="F105" s="60"/>
      <c r="G105" s="93"/>
    </row>
    <row r="106" spans="1:7" x14ac:dyDescent="0.25">
      <c r="A106" s="54" t="s">
        <v>128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129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130</v>
      </c>
      <c r="B108" s="83"/>
      <c r="C108" s="84"/>
      <c r="D108" s="85"/>
      <c r="E108" s="86">
        <v>150</v>
      </c>
      <c r="F108" s="60"/>
      <c r="G108" s="93"/>
    </row>
    <row r="109" spans="1:7" x14ac:dyDescent="0.25">
      <c r="A109" s="54" t="s">
        <v>131</v>
      </c>
      <c r="B109" s="83"/>
      <c r="C109" s="84"/>
      <c r="D109" s="85"/>
      <c r="E109" s="86"/>
      <c r="F109" s="60"/>
      <c r="G109" s="93"/>
    </row>
    <row r="110" spans="1:7" x14ac:dyDescent="0.25">
      <c r="A110" s="54" t="s">
        <v>237</v>
      </c>
      <c r="B110" s="83">
        <v>576</v>
      </c>
      <c r="C110" s="84">
        <v>576</v>
      </c>
      <c r="D110" s="85"/>
      <c r="E110" s="86"/>
      <c r="F110" s="60"/>
      <c r="G110" s="93"/>
    </row>
    <row r="111" spans="1:7" x14ac:dyDescent="0.25">
      <c r="A111" s="54" t="s">
        <v>132</v>
      </c>
      <c r="B111" s="83">
        <v>3774</v>
      </c>
      <c r="C111" s="84">
        <v>3220</v>
      </c>
      <c r="D111" s="85">
        <v>554</v>
      </c>
      <c r="E111" s="86">
        <v>1000</v>
      </c>
      <c r="F111" s="60"/>
      <c r="G111" s="93"/>
    </row>
    <row r="112" spans="1:7" x14ac:dyDescent="0.25">
      <c r="A112" s="54" t="s">
        <v>156</v>
      </c>
      <c r="B112" s="83"/>
      <c r="C112" s="84"/>
      <c r="D112" s="85"/>
      <c r="E112" s="86">
        <v>1000</v>
      </c>
      <c r="F112" s="60"/>
      <c r="G112" s="93"/>
    </row>
    <row r="113" spans="1:7" x14ac:dyDescent="0.25">
      <c r="A113" s="54" t="s">
        <v>133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134</v>
      </c>
      <c r="B114" s="83"/>
      <c r="C114" s="84"/>
      <c r="D114" s="85"/>
      <c r="E114" s="91">
        <v>100</v>
      </c>
      <c r="F114" s="60"/>
      <c r="G114" s="93"/>
    </row>
    <row r="115" spans="1:7" x14ac:dyDescent="0.25">
      <c r="A115" s="54" t="s">
        <v>135</v>
      </c>
      <c r="C115" s="83"/>
      <c r="D115" s="85"/>
      <c r="E115" s="91"/>
      <c r="F115" s="60"/>
      <c r="G115" s="93"/>
    </row>
    <row r="116" spans="1:7" x14ac:dyDescent="0.25">
      <c r="A116" s="54" t="s">
        <v>136</v>
      </c>
      <c r="B116" s="83"/>
      <c r="C116" s="84"/>
      <c r="D116" s="85"/>
      <c r="E116" s="91"/>
      <c r="F116" s="60"/>
      <c r="G116" s="93"/>
    </row>
    <row r="117" spans="1:7" x14ac:dyDescent="0.25">
      <c r="A117" s="54" t="s">
        <v>137</v>
      </c>
      <c r="B117" s="83"/>
      <c r="C117" s="84"/>
      <c r="D117" s="85"/>
      <c r="E117" s="94"/>
      <c r="F117" s="60"/>
      <c r="G117" s="93"/>
    </row>
    <row r="118" spans="1:7" x14ac:dyDescent="0.25">
      <c r="A118" s="54" t="s">
        <v>138</v>
      </c>
      <c r="B118" s="83">
        <v>20000</v>
      </c>
      <c r="C118" s="84">
        <v>20000</v>
      </c>
      <c r="D118" s="85"/>
      <c r="E118" s="94"/>
      <c r="F118" s="60"/>
      <c r="G118" s="54"/>
    </row>
    <row r="119" spans="1:7" x14ac:dyDescent="0.25">
      <c r="A119" s="54" t="s">
        <v>139</v>
      </c>
      <c r="B119" s="83"/>
      <c r="C119" s="84"/>
      <c r="D119" s="85"/>
      <c r="E119" s="94"/>
      <c r="F119" s="60"/>
      <c r="G119" s="54"/>
    </row>
    <row r="120" spans="1:7" x14ac:dyDescent="0.25">
      <c r="A120" s="54"/>
      <c r="B120" s="83"/>
      <c r="C120" s="84"/>
      <c r="D120" s="85"/>
      <c r="E120" s="94"/>
      <c r="F120" s="60"/>
      <c r="G120" s="54"/>
    </row>
    <row r="121" spans="1:7" x14ac:dyDescent="0.25">
      <c r="A121" s="54" t="s">
        <v>140</v>
      </c>
      <c r="B121" s="62">
        <f>SUM(B31:B119)</f>
        <v>48029.16</v>
      </c>
      <c r="C121" s="62">
        <f>SUM(C31:C119)</f>
        <v>46403.61</v>
      </c>
      <c r="D121" s="62">
        <f>SUM(D31:D119)</f>
        <v>1413.35</v>
      </c>
      <c r="E121" s="86">
        <f>SUM(E31:E120)</f>
        <v>33957.120000000003</v>
      </c>
      <c r="F121" s="60"/>
      <c r="G121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F9A4-059B-4F5E-B21F-47F504214BA2}">
  <dimension ref="A1:H121"/>
  <sheetViews>
    <sheetView topLeftCell="A2" workbookViewId="0">
      <selection activeCell="E2" sqref="E2"/>
    </sheetView>
  </sheetViews>
  <sheetFormatPr defaultRowHeight="15" x14ac:dyDescent="0.25"/>
  <cols>
    <col min="1" max="1" width="24" customWidth="1"/>
    <col min="2" max="2" width="11.28515625" customWidth="1"/>
    <col min="3" max="3" width="10.28515625" customWidth="1"/>
    <col min="5" max="5" width="10.140625" customWidth="1"/>
    <col min="6" max="6" width="1.5703125" customWidth="1"/>
    <col min="8" max="8" width="10.85546875" customWidth="1"/>
  </cols>
  <sheetData>
    <row r="1" spans="1:8" ht="15.75" thickBot="1" x14ac:dyDescent="0.3">
      <c r="A1" s="52" t="s">
        <v>316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317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15356.11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SUM(H41+H49)</f>
        <v>3867.14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v>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11488.970000000001</v>
      </c>
    </row>
    <row r="8" spans="1:8" x14ac:dyDescent="0.25">
      <c r="A8" s="54" t="s">
        <v>38</v>
      </c>
      <c r="B8" s="62">
        <v>0.56999999999999995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2211.61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91938.8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240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10845.380000000001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64845.380000000005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64845.380000000005</v>
      </c>
    </row>
    <row r="26" spans="1:8" x14ac:dyDescent="0.25">
      <c r="A26" s="71" t="s">
        <v>58</v>
      </c>
      <c r="B26" s="72">
        <f>SUM(B20:B25)</f>
        <v>64845.380000000005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SUM(B121)</f>
        <v>48029.16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48029.16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511.88</v>
      </c>
      <c r="C31" s="84">
        <v>511.88</v>
      </c>
      <c r="D31" s="85"/>
      <c r="E31" s="86">
        <v>750</v>
      </c>
      <c r="F31" s="60"/>
      <c r="G31" s="87" t="s">
        <v>70</v>
      </c>
      <c r="H31" s="109">
        <f>SUM(H20+H25-H29)</f>
        <v>91938.800000000017</v>
      </c>
    </row>
    <row r="32" spans="1:8" x14ac:dyDescent="0.25">
      <c r="A32" s="54" t="s">
        <v>71</v>
      </c>
      <c r="B32" s="83">
        <v>9832.94</v>
      </c>
      <c r="C32" s="84">
        <v>9832.94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220</v>
      </c>
      <c r="C33" s="84">
        <v>220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/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90" t="s">
        <v>247</v>
      </c>
      <c r="H37" s="181"/>
    </row>
    <row r="38" spans="1:8" x14ac:dyDescent="0.25">
      <c r="A38" s="54" t="s">
        <v>77</v>
      </c>
      <c r="B38" s="83">
        <v>43.82</v>
      </c>
      <c r="C38" s="84">
        <v>37.33</v>
      </c>
      <c r="D38" s="85">
        <v>6.49</v>
      </c>
      <c r="E38" s="63">
        <v>200</v>
      </c>
      <c r="F38" s="60"/>
      <c r="G38" s="181">
        <v>1925</v>
      </c>
      <c r="H38" s="164">
        <v>300</v>
      </c>
    </row>
    <row r="39" spans="1:8" x14ac:dyDescent="0.25">
      <c r="A39" s="54"/>
      <c r="B39" s="83"/>
      <c r="C39" s="84"/>
      <c r="D39" s="85"/>
      <c r="E39" s="63"/>
      <c r="F39" s="60"/>
      <c r="G39" s="90">
        <v>1926</v>
      </c>
      <c r="H39" s="164">
        <v>300</v>
      </c>
    </row>
    <row r="40" spans="1:8" x14ac:dyDescent="0.25">
      <c r="A40" s="53" t="s">
        <v>78</v>
      </c>
      <c r="B40" s="83"/>
      <c r="C40" s="84"/>
      <c r="D40" s="85"/>
      <c r="E40" s="63"/>
      <c r="F40" s="60"/>
      <c r="G40" s="181">
        <v>1946</v>
      </c>
      <c r="H40" s="197">
        <v>140.94</v>
      </c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181"/>
      <c r="H41" s="138">
        <f>SUM(H38:H40)</f>
        <v>740.94</v>
      </c>
    </row>
    <row r="42" spans="1:8" x14ac:dyDescent="0.25">
      <c r="A42" s="54" t="s">
        <v>81</v>
      </c>
      <c r="B42" s="83">
        <v>240</v>
      </c>
      <c r="C42" s="84">
        <v>40</v>
      </c>
      <c r="D42" s="85">
        <v>200</v>
      </c>
      <c r="E42" s="63">
        <v>260</v>
      </c>
      <c r="F42" s="60"/>
      <c r="G42" s="181"/>
      <c r="H42" s="197"/>
    </row>
    <row r="43" spans="1:8" x14ac:dyDescent="0.25">
      <c r="A43" s="54"/>
      <c r="B43" s="83"/>
      <c r="C43" s="84"/>
      <c r="D43" s="85"/>
      <c r="E43" s="63"/>
      <c r="F43" s="60"/>
      <c r="G43" s="181"/>
      <c r="H43" s="197"/>
    </row>
    <row r="44" spans="1:8" x14ac:dyDescent="0.25">
      <c r="A44" s="53" t="s">
        <v>82</v>
      </c>
      <c r="B44" s="83"/>
      <c r="C44" s="84"/>
      <c r="D44" s="85"/>
      <c r="E44" s="63"/>
      <c r="F44" s="60"/>
      <c r="G44" s="181" t="s">
        <v>248</v>
      </c>
      <c r="H44" s="198"/>
    </row>
    <row r="45" spans="1:8" x14ac:dyDescent="0.25">
      <c r="A45" s="54" t="s">
        <v>83</v>
      </c>
      <c r="B45" s="83">
        <v>713.15</v>
      </c>
      <c r="C45" s="84">
        <v>713.15</v>
      </c>
      <c r="D45" s="85"/>
      <c r="E45" s="86">
        <v>800</v>
      </c>
      <c r="F45" s="60"/>
      <c r="G45" s="181">
        <v>1947</v>
      </c>
      <c r="H45" s="197">
        <v>38.93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181">
        <v>1948</v>
      </c>
      <c r="H46" s="197">
        <v>14.39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181">
        <v>1949</v>
      </c>
      <c r="H47" s="197">
        <v>984.88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181">
        <v>1950</v>
      </c>
      <c r="H48" s="164">
        <v>2088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H49" s="179">
        <f>SUM(H45:H48)</f>
        <v>3126.2</v>
      </c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</row>
    <row r="53" spans="1:8" x14ac:dyDescent="0.25">
      <c r="A53" s="54" t="s">
        <v>91</v>
      </c>
      <c r="B53" s="83"/>
      <c r="C53" s="84"/>
      <c r="D53" s="85"/>
      <c r="E53" s="86"/>
      <c r="F53" s="60"/>
    </row>
    <row r="54" spans="1:8" x14ac:dyDescent="0.25">
      <c r="A54" s="54"/>
      <c r="B54" s="83"/>
      <c r="C54" s="84"/>
      <c r="D54" s="85"/>
      <c r="E54" s="91"/>
      <c r="F54" s="60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H56" s="198"/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</row>
    <row r="58" spans="1:8" x14ac:dyDescent="0.25">
      <c r="A58" s="54" t="s">
        <v>95</v>
      </c>
      <c r="B58" s="83">
        <v>144</v>
      </c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>
        <v>3075</v>
      </c>
      <c r="C63" s="84">
        <v>3050</v>
      </c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136.80000000000001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143.9</v>
      </c>
      <c r="C73" s="84">
        <v>119.9</v>
      </c>
      <c r="D73" s="85">
        <v>24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>
        <v>696</v>
      </c>
      <c r="C78" s="84">
        <v>580</v>
      </c>
      <c r="D78" s="85">
        <v>116</v>
      </c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895.5</v>
      </c>
      <c r="C103" s="84">
        <v>746.25</v>
      </c>
      <c r="D103" s="85">
        <v>149.25</v>
      </c>
      <c r="E103" s="86"/>
      <c r="F103" s="60"/>
      <c r="G103" s="93"/>
    </row>
    <row r="104" spans="1:7" x14ac:dyDescent="0.25">
      <c r="A104" s="54" t="s">
        <v>313</v>
      </c>
      <c r="B104" s="83">
        <v>648</v>
      </c>
      <c r="C104" s="84">
        <v>540</v>
      </c>
      <c r="D104" s="85">
        <v>108</v>
      </c>
      <c r="E104" s="86"/>
      <c r="F104" s="60"/>
      <c r="G104" s="93"/>
    </row>
    <row r="105" spans="1:7" x14ac:dyDescent="0.25">
      <c r="A105" s="54" t="s">
        <v>11</v>
      </c>
      <c r="B105" s="83"/>
      <c r="C105" s="84"/>
      <c r="D105" s="85"/>
      <c r="E105" s="86">
        <v>100</v>
      </c>
      <c r="F105" s="60"/>
      <c r="G105" s="93"/>
    </row>
    <row r="106" spans="1:7" x14ac:dyDescent="0.25">
      <c r="A106" s="54" t="s">
        <v>128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129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130</v>
      </c>
      <c r="B108" s="83"/>
      <c r="C108" s="84"/>
      <c r="D108" s="85"/>
      <c r="E108" s="86">
        <v>150</v>
      </c>
      <c r="F108" s="60"/>
      <c r="G108" s="93"/>
    </row>
    <row r="109" spans="1:7" x14ac:dyDescent="0.25">
      <c r="A109" s="54" t="s">
        <v>131</v>
      </c>
      <c r="B109" s="83"/>
      <c r="C109" s="84"/>
      <c r="D109" s="85"/>
      <c r="E109" s="86"/>
      <c r="F109" s="60"/>
      <c r="G109" s="93"/>
    </row>
    <row r="110" spans="1:7" x14ac:dyDescent="0.25">
      <c r="A110" s="54" t="s">
        <v>237</v>
      </c>
      <c r="B110" s="83">
        <v>576</v>
      </c>
      <c r="C110" s="84">
        <v>576</v>
      </c>
      <c r="D110" s="85"/>
      <c r="E110" s="86"/>
      <c r="F110" s="60"/>
      <c r="G110" s="93"/>
    </row>
    <row r="111" spans="1:7" x14ac:dyDescent="0.25">
      <c r="A111" s="54" t="s">
        <v>132</v>
      </c>
      <c r="B111" s="83">
        <v>3774</v>
      </c>
      <c r="C111" s="84">
        <v>3220</v>
      </c>
      <c r="D111" s="85">
        <v>554</v>
      </c>
      <c r="E111" s="86">
        <v>1000</v>
      </c>
      <c r="F111" s="60"/>
      <c r="G111" s="93"/>
    </row>
    <row r="112" spans="1:7" x14ac:dyDescent="0.25">
      <c r="A112" s="54" t="s">
        <v>156</v>
      </c>
      <c r="B112" s="83"/>
      <c r="C112" s="84"/>
      <c r="D112" s="85"/>
      <c r="E112" s="86">
        <v>1000</v>
      </c>
      <c r="F112" s="60"/>
      <c r="G112" s="93"/>
    </row>
    <row r="113" spans="1:7" x14ac:dyDescent="0.25">
      <c r="A113" s="54" t="s">
        <v>133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134</v>
      </c>
      <c r="B114" s="83"/>
      <c r="C114" s="84"/>
      <c r="D114" s="85"/>
      <c r="E114" s="91">
        <v>100</v>
      </c>
      <c r="F114" s="60"/>
      <c r="G114" s="93"/>
    </row>
    <row r="115" spans="1:7" x14ac:dyDescent="0.25">
      <c r="A115" s="54" t="s">
        <v>135</v>
      </c>
      <c r="C115" s="83"/>
      <c r="D115" s="85"/>
      <c r="E115" s="91"/>
      <c r="F115" s="60"/>
      <c r="G115" s="93"/>
    </row>
    <row r="116" spans="1:7" x14ac:dyDescent="0.25">
      <c r="A116" s="54" t="s">
        <v>136</v>
      </c>
      <c r="B116" s="83"/>
      <c r="C116" s="84"/>
      <c r="D116" s="85"/>
      <c r="E116" s="91"/>
      <c r="F116" s="60"/>
      <c r="G116" s="93"/>
    </row>
    <row r="117" spans="1:7" x14ac:dyDescent="0.25">
      <c r="A117" s="54" t="s">
        <v>137</v>
      </c>
      <c r="B117" s="83"/>
      <c r="C117" s="84"/>
      <c r="D117" s="85"/>
      <c r="E117" s="94"/>
      <c r="F117" s="60"/>
      <c r="G117" s="93"/>
    </row>
    <row r="118" spans="1:7" x14ac:dyDescent="0.25">
      <c r="A118" s="54" t="s">
        <v>138</v>
      </c>
      <c r="B118" s="83">
        <v>20000</v>
      </c>
      <c r="C118" s="84">
        <v>20000</v>
      </c>
      <c r="D118" s="85"/>
      <c r="E118" s="94"/>
      <c r="F118" s="60"/>
      <c r="G118" s="54"/>
    </row>
    <row r="119" spans="1:7" x14ac:dyDescent="0.25">
      <c r="A119" s="54" t="s">
        <v>139</v>
      </c>
      <c r="B119" s="83"/>
      <c r="C119" s="84"/>
      <c r="D119" s="85"/>
      <c r="E119" s="94"/>
      <c r="F119" s="60"/>
      <c r="G119" s="54"/>
    </row>
    <row r="120" spans="1:7" x14ac:dyDescent="0.25">
      <c r="A120" s="54"/>
      <c r="B120" s="83"/>
      <c r="C120" s="84"/>
      <c r="D120" s="85"/>
      <c r="E120" s="94"/>
      <c r="F120" s="60"/>
      <c r="G120" s="54"/>
    </row>
    <row r="121" spans="1:7" x14ac:dyDescent="0.25">
      <c r="A121" s="54" t="s">
        <v>140</v>
      </c>
      <c r="B121" s="62">
        <f>SUM(B31:B119)</f>
        <v>48029.16</v>
      </c>
      <c r="C121" s="62">
        <f>SUM(C31:C119)</f>
        <v>46403.61</v>
      </c>
      <c r="D121" s="62">
        <f>SUM(D31:D119)</f>
        <v>1413.35</v>
      </c>
      <c r="E121" s="86">
        <f>SUM(E31:E120)</f>
        <v>33957.120000000003</v>
      </c>
      <c r="F121" s="60"/>
      <c r="G121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9315E-9C08-4907-839E-B18AB18DE15A}">
  <dimension ref="A1:C46"/>
  <sheetViews>
    <sheetView workbookViewId="0">
      <selection activeCell="E7" sqref="E7"/>
    </sheetView>
  </sheetViews>
  <sheetFormatPr defaultRowHeight="15" x14ac:dyDescent="0.25"/>
  <cols>
    <col min="1" max="1" width="54.28515625" customWidth="1"/>
    <col min="2" max="2" width="13.85546875" customWidth="1"/>
    <col min="3" max="3" width="11.570312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161">
        <v>44256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 t="s">
        <v>330</v>
      </c>
      <c r="B4" s="155">
        <v>290</v>
      </c>
      <c r="C4" s="152" t="s">
        <v>171</v>
      </c>
    </row>
    <row r="5" spans="1:3" x14ac:dyDescent="0.25">
      <c r="A5" s="22"/>
      <c r="B5" s="39"/>
      <c r="C5" s="17"/>
    </row>
    <row r="6" spans="1:3" ht="15.75" thickBot="1" x14ac:dyDescent="0.3">
      <c r="A6" s="158"/>
      <c r="B6" s="157">
        <f>SUM(B4:B5)</f>
        <v>290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331</v>
      </c>
      <c r="B9" s="19">
        <v>14.39</v>
      </c>
      <c r="C9" s="17" t="s">
        <v>4</v>
      </c>
    </row>
    <row r="10" spans="1:3" x14ac:dyDescent="0.25">
      <c r="A10" s="8" t="s">
        <v>332</v>
      </c>
      <c r="B10" s="19">
        <v>54</v>
      </c>
      <c r="C10" s="17" t="s">
        <v>4</v>
      </c>
    </row>
    <row r="11" spans="1:3" x14ac:dyDescent="0.25">
      <c r="A11" s="20" t="s">
        <v>336</v>
      </c>
      <c r="B11" s="21">
        <v>120</v>
      </c>
      <c r="C11" s="20" t="s">
        <v>4</v>
      </c>
    </row>
    <row r="12" spans="1:3" x14ac:dyDescent="0.25">
      <c r="A12" s="20" t="s">
        <v>144</v>
      </c>
      <c r="B12" s="21">
        <v>965.08</v>
      </c>
      <c r="C12" s="20" t="s">
        <v>4</v>
      </c>
    </row>
    <row r="13" spans="1:3" x14ac:dyDescent="0.25">
      <c r="A13" s="20" t="s">
        <v>146</v>
      </c>
      <c r="B13" s="21">
        <v>20</v>
      </c>
      <c r="C13" s="20" t="s">
        <v>4</v>
      </c>
    </row>
    <row r="14" spans="1:3" x14ac:dyDescent="0.25">
      <c r="A14" s="20" t="s">
        <v>145</v>
      </c>
      <c r="B14" s="21">
        <v>96.97</v>
      </c>
      <c r="C14" s="20" t="s">
        <v>4</v>
      </c>
    </row>
    <row r="15" spans="1:3" x14ac:dyDescent="0.25">
      <c r="A15" s="20" t="s">
        <v>337</v>
      </c>
      <c r="B15" s="21">
        <v>325</v>
      </c>
      <c r="C15" s="22" t="s">
        <v>4</v>
      </c>
    </row>
    <row r="16" spans="1:3" x14ac:dyDescent="0.25">
      <c r="A16" s="22" t="s">
        <v>338</v>
      </c>
      <c r="B16" s="21">
        <v>362.68</v>
      </c>
      <c r="C16" s="22" t="s">
        <v>4</v>
      </c>
    </row>
    <row r="17" spans="1:3" x14ac:dyDescent="0.25">
      <c r="A17" s="22"/>
      <c r="B17" s="21"/>
      <c r="C17" s="22"/>
    </row>
    <row r="18" spans="1:3" x14ac:dyDescent="0.25">
      <c r="A18" s="22"/>
      <c r="B18" s="21"/>
      <c r="C18" s="22"/>
    </row>
    <row r="19" spans="1:3" x14ac:dyDescent="0.25">
      <c r="A19" s="22"/>
      <c r="B19" s="180">
        <f>SUM(B9:B18)</f>
        <v>1958.1200000000001</v>
      </c>
      <c r="C19" s="17"/>
    </row>
    <row r="20" spans="1:3" ht="15.75" thickBot="1" x14ac:dyDescent="0.3">
      <c r="A20" s="22"/>
      <c r="C20" s="29"/>
    </row>
    <row r="21" spans="1:3" ht="15.75" thickBot="1" x14ac:dyDescent="0.3">
      <c r="A21" s="25"/>
      <c r="C21" s="29"/>
    </row>
    <row r="22" spans="1:3" ht="15.75" thickBot="1" x14ac:dyDescent="0.3">
      <c r="A22" s="26" t="s">
        <v>342</v>
      </c>
      <c r="B22" s="28"/>
      <c r="C22" s="29"/>
    </row>
    <row r="23" spans="1:3" ht="15.75" thickBot="1" x14ac:dyDescent="0.3">
      <c r="A23" s="27" t="s">
        <v>5</v>
      </c>
      <c r="B23" s="205">
        <v>12417.9</v>
      </c>
      <c r="C23" s="29"/>
    </row>
    <row r="24" spans="1:3" ht="15.75" thickBot="1" x14ac:dyDescent="0.3">
      <c r="A24" s="30" t="s">
        <v>6</v>
      </c>
      <c r="B24" s="205">
        <v>2211.63</v>
      </c>
      <c r="C24" s="29"/>
    </row>
    <row r="25" spans="1:3" ht="15.75" thickBot="1" x14ac:dyDescent="0.3">
      <c r="A25" s="25" t="s">
        <v>7</v>
      </c>
      <c r="B25" s="206">
        <f>SUM(B23:B24)</f>
        <v>14629.529999999999</v>
      </c>
      <c r="C25" s="29"/>
    </row>
    <row r="26" spans="1:3" ht="15.75" thickBot="1" x14ac:dyDescent="0.3">
      <c r="A26" s="12"/>
      <c r="B26" s="2"/>
      <c r="C26" s="29"/>
    </row>
    <row r="27" spans="1:3" ht="15.75" thickBot="1" x14ac:dyDescent="0.3">
      <c r="A27" s="25" t="s">
        <v>251</v>
      </c>
      <c r="B27" s="35">
        <v>78238.22</v>
      </c>
      <c r="C27" s="29"/>
    </row>
    <row r="28" spans="1:3" ht="15.75" thickBot="1" x14ac:dyDescent="0.3">
      <c r="A28" s="34" t="s">
        <v>9</v>
      </c>
      <c r="B28" s="13"/>
      <c r="C28" s="38"/>
    </row>
    <row r="29" spans="1:3" ht="15.75" thickBot="1" x14ac:dyDescent="0.3">
      <c r="A29" s="12"/>
      <c r="B29" s="2"/>
      <c r="C29" s="38"/>
    </row>
    <row r="30" spans="1:3" ht="15.75" thickBot="1" x14ac:dyDescent="0.3">
      <c r="A30" s="36" t="s">
        <v>10</v>
      </c>
      <c r="C30" s="38"/>
    </row>
    <row r="31" spans="1:3" ht="15.75" thickBot="1" x14ac:dyDescent="0.3">
      <c r="A31" s="191" t="s">
        <v>12</v>
      </c>
      <c r="B31" s="207">
        <v>103.4</v>
      </c>
      <c r="C31" s="38"/>
    </row>
    <row r="32" spans="1:3" ht="15.75" thickBot="1" x14ac:dyDescent="0.3">
      <c r="A32" s="191" t="s">
        <v>13</v>
      </c>
      <c r="B32" s="39">
        <v>12482.69</v>
      </c>
      <c r="C32" s="38"/>
    </row>
    <row r="33" spans="1:3" x14ac:dyDescent="0.25">
      <c r="A33" s="192" t="s">
        <v>14</v>
      </c>
      <c r="B33" s="41">
        <v>10265.98</v>
      </c>
      <c r="C33" s="46"/>
    </row>
    <row r="34" spans="1:3" x14ac:dyDescent="0.25">
      <c r="A34" s="193" t="s">
        <v>15</v>
      </c>
      <c r="B34" s="43">
        <v>1000</v>
      </c>
      <c r="C34" s="46"/>
    </row>
    <row r="35" spans="1:3" x14ac:dyDescent="0.25">
      <c r="A35" s="194" t="s">
        <v>306</v>
      </c>
      <c r="B35" s="43">
        <v>551.78</v>
      </c>
      <c r="C35" s="46"/>
    </row>
    <row r="36" spans="1:3" x14ac:dyDescent="0.25">
      <c r="A36" s="194" t="s">
        <v>16</v>
      </c>
      <c r="B36" s="43">
        <v>288.62</v>
      </c>
      <c r="C36" s="46"/>
    </row>
    <row r="37" spans="1:3" x14ac:dyDescent="0.25">
      <c r="A37" s="193" t="s">
        <v>18</v>
      </c>
      <c r="B37" s="45">
        <v>865.33</v>
      </c>
      <c r="C37" s="46"/>
    </row>
    <row r="38" spans="1:3" x14ac:dyDescent="0.25">
      <c r="A38" s="193" t="s">
        <v>19</v>
      </c>
      <c r="B38" s="43">
        <v>0</v>
      </c>
      <c r="C38" s="46"/>
    </row>
    <row r="39" spans="1:3" x14ac:dyDescent="0.25">
      <c r="A39" s="193" t="s">
        <v>176</v>
      </c>
      <c r="B39" s="43">
        <v>1000</v>
      </c>
      <c r="C39" s="46"/>
    </row>
    <row r="40" spans="1:3" x14ac:dyDescent="0.25">
      <c r="A40" s="192" t="s">
        <v>304</v>
      </c>
      <c r="B40" s="43">
        <v>400</v>
      </c>
    </row>
    <row r="41" spans="1:3" x14ac:dyDescent="0.25">
      <c r="A41" s="48" t="s">
        <v>21</v>
      </c>
      <c r="B41" s="49">
        <v>25020.34</v>
      </c>
    </row>
    <row r="42" spans="1:3" x14ac:dyDescent="0.25">
      <c r="A42" s="149" t="s">
        <v>333</v>
      </c>
      <c r="B42" s="195"/>
    </row>
    <row r="43" spans="1:3" x14ac:dyDescent="0.25">
      <c r="A43" s="149" t="s">
        <v>334</v>
      </c>
    </row>
    <row r="44" spans="1:3" x14ac:dyDescent="0.25">
      <c r="A44" s="149"/>
    </row>
    <row r="45" spans="1:3" x14ac:dyDescent="0.25">
      <c r="A45" s="1" t="s">
        <v>147</v>
      </c>
      <c r="B45" s="1"/>
    </row>
    <row r="46" spans="1:3" x14ac:dyDescent="0.25">
      <c r="A46" s="51" t="s">
        <v>335</v>
      </c>
      <c r="B46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E3834-3051-4C50-80CC-CCAAA816613C}">
  <dimension ref="A1:H121"/>
  <sheetViews>
    <sheetView topLeftCell="A120" workbookViewId="0">
      <selection activeCell="M130" sqref="M130"/>
    </sheetView>
  </sheetViews>
  <sheetFormatPr defaultRowHeight="15" x14ac:dyDescent="0.25"/>
  <cols>
    <col min="1" max="1" width="27" customWidth="1"/>
    <col min="2" max="2" width="10.42578125" customWidth="1"/>
    <col min="3" max="3" width="9.5703125" customWidth="1"/>
    <col min="4" max="4" width="8.85546875" customWidth="1"/>
    <col min="5" max="5" width="9.85546875" customWidth="1"/>
    <col min="6" max="6" width="1.140625" customWidth="1"/>
    <col min="8" max="8" width="11.140625" customWidth="1"/>
  </cols>
  <sheetData>
    <row r="1" spans="1:8" ht="15.75" thickBot="1" x14ac:dyDescent="0.3">
      <c r="A1" s="52" t="s">
        <v>339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317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15356.11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SUM(H49+H59)</f>
        <v>5825.26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f>SUM(H38)</f>
        <v>290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9820.85</v>
      </c>
    </row>
    <row r="8" spans="1:8" x14ac:dyDescent="0.25">
      <c r="A8" s="54" t="s">
        <v>38</v>
      </c>
      <c r="B8" s="62">
        <v>0.56999999999999995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2211.61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90270.680000000008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530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11135.380000000001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65135.380000000005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SUM(H23:H24)</f>
        <v>65135.380000000005</v>
      </c>
    </row>
    <row r="26" spans="1:8" x14ac:dyDescent="0.25">
      <c r="A26" s="71" t="s">
        <v>58</v>
      </c>
      <c r="B26" s="72">
        <f>SUM(B20:B25)</f>
        <v>65135.380000000005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SUM(B121)</f>
        <v>49987.28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49987.28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608.85</v>
      </c>
      <c r="C31" s="84">
        <v>608.85</v>
      </c>
      <c r="D31" s="85"/>
      <c r="E31" s="86">
        <v>750</v>
      </c>
      <c r="F31" s="60"/>
      <c r="G31" s="87" t="s">
        <v>70</v>
      </c>
      <c r="H31" s="109">
        <f>SUM(H20+H25-H29)</f>
        <v>90270.680000000022</v>
      </c>
    </row>
    <row r="32" spans="1:8" x14ac:dyDescent="0.25">
      <c r="A32" s="54" t="s">
        <v>71</v>
      </c>
      <c r="B32" s="83">
        <v>10798.02</v>
      </c>
      <c r="C32" s="84">
        <v>10798.02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240</v>
      </c>
      <c r="C33" s="84">
        <v>240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 t="s">
        <v>292</v>
      </c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181" t="s">
        <v>302</v>
      </c>
      <c r="H37" s="197">
        <v>290</v>
      </c>
    </row>
    <row r="38" spans="1:8" x14ac:dyDescent="0.25">
      <c r="A38" s="54" t="s">
        <v>77</v>
      </c>
      <c r="B38" s="83">
        <v>97.82</v>
      </c>
      <c r="C38" s="84">
        <v>82.33</v>
      </c>
      <c r="D38" s="85">
        <v>15.49</v>
      </c>
      <c r="E38" s="63">
        <v>200</v>
      </c>
      <c r="F38" s="60"/>
      <c r="G38" s="181"/>
      <c r="H38" s="208">
        <f>SUM(H37)</f>
        <v>290</v>
      </c>
    </row>
    <row r="39" spans="1:8" x14ac:dyDescent="0.25">
      <c r="A39" s="54"/>
      <c r="B39" s="83"/>
      <c r="C39" s="84"/>
      <c r="D39" s="85"/>
      <c r="E39" s="63"/>
      <c r="F39" s="60"/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247</v>
      </c>
      <c r="H41" s="181"/>
    </row>
    <row r="42" spans="1:8" x14ac:dyDescent="0.25">
      <c r="A42" s="54" t="s">
        <v>81</v>
      </c>
      <c r="B42" s="83">
        <v>240</v>
      </c>
      <c r="C42" s="84">
        <v>200</v>
      </c>
      <c r="D42" s="85">
        <v>40</v>
      </c>
      <c r="E42" s="63">
        <v>260</v>
      </c>
      <c r="F42" s="60"/>
      <c r="G42" s="181">
        <v>1925</v>
      </c>
      <c r="H42" s="164">
        <v>300</v>
      </c>
    </row>
    <row r="43" spans="1:8" x14ac:dyDescent="0.25">
      <c r="A43" s="54"/>
      <c r="B43" s="83"/>
      <c r="C43" s="84"/>
      <c r="D43" s="85"/>
      <c r="E43" s="63"/>
      <c r="F43" s="60"/>
      <c r="G43" s="90">
        <v>1926</v>
      </c>
      <c r="H43" s="164">
        <v>300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181">
        <v>1946</v>
      </c>
      <c r="H44" s="197">
        <v>140.94</v>
      </c>
    </row>
    <row r="45" spans="1:8" x14ac:dyDescent="0.25">
      <c r="A45" s="54" t="s">
        <v>83</v>
      </c>
      <c r="B45" s="83">
        <v>1075.83</v>
      </c>
      <c r="C45" s="84">
        <v>1075.83</v>
      </c>
      <c r="D45" s="85"/>
      <c r="E45" s="86">
        <v>800</v>
      </c>
      <c r="F45" s="60"/>
      <c r="G45" s="181">
        <v>1947</v>
      </c>
      <c r="H45" s="197">
        <v>38.93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181">
        <v>1948</v>
      </c>
      <c r="H46" s="197">
        <v>14.39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181">
        <v>1949</v>
      </c>
      <c r="H47" s="197">
        <v>984.88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181">
        <v>1950</v>
      </c>
      <c r="H48" s="164">
        <v>2088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H49" s="179">
        <f>SUM(H42:H48)</f>
        <v>3867.14</v>
      </c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240</v>
      </c>
      <c r="C51" s="84">
        <v>200</v>
      </c>
      <c r="D51" s="85">
        <v>40</v>
      </c>
      <c r="E51" s="86">
        <v>140</v>
      </c>
      <c r="F51" s="60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181" t="s">
        <v>261</v>
      </c>
      <c r="H52" s="181"/>
    </row>
    <row r="53" spans="1:8" x14ac:dyDescent="0.25">
      <c r="A53" s="54" t="s">
        <v>91</v>
      </c>
      <c r="B53" s="83"/>
      <c r="C53" s="84"/>
      <c r="D53" s="85"/>
      <c r="E53" s="86"/>
      <c r="F53" s="60"/>
      <c r="G53" s="181">
        <v>1951</v>
      </c>
      <c r="H53" s="197">
        <v>14.39</v>
      </c>
    </row>
    <row r="54" spans="1:8" x14ac:dyDescent="0.25">
      <c r="A54" s="54"/>
      <c r="B54" s="83"/>
      <c r="C54" s="84"/>
      <c r="D54" s="85"/>
      <c r="E54" s="91"/>
      <c r="F54" s="60"/>
      <c r="G54" s="181">
        <v>1952</v>
      </c>
      <c r="H54" s="197">
        <v>54</v>
      </c>
    </row>
    <row r="55" spans="1:8" x14ac:dyDescent="0.25">
      <c r="A55" s="53" t="s">
        <v>92</v>
      </c>
      <c r="B55" s="83"/>
      <c r="C55" s="84"/>
      <c r="D55" s="85"/>
      <c r="E55" s="63"/>
      <c r="F55" s="60"/>
      <c r="G55" s="181">
        <v>1953</v>
      </c>
      <c r="H55" s="197">
        <v>120</v>
      </c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G56" s="181">
        <v>1954</v>
      </c>
      <c r="H56" s="188">
        <v>1082.05</v>
      </c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  <c r="G57" s="181">
        <v>1955</v>
      </c>
      <c r="H57" s="209">
        <v>325</v>
      </c>
    </row>
    <row r="58" spans="1:8" x14ac:dyDescent="0.25">
      <c r="A58" s="54" t="s">
        <v>95</v>
      </c>
      <c r="B58" s="83">
        <v>144</v>
      </c>
      <c r="C58" s="84"/>
      <c r="D58" s="85"/>
      <c r="E58" s="86">
        <v>150</v>
      </c>
      <c r="F58" s="60"/>
      <c r="G58" s="181">
        <v>1956</v>
      </c>
      <c r="H58" s="209">
        <v>362.68</v>
      </c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  <c r="H59" s="179">
        <f>SUM(H53:H58)</f>
        <v>1958.1200000000001</v>
      </c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>
        <v>3075</v>
      </c>
      <c r="C63" s="84">
        <v>3050</v>
      </c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136.80000000000001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158.29</v>
      </c>
      <c r="C73" s="84">
        <v>131.88999999999999</v>
      </c>
      <c r="D73" s="85">
        <v>26.4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>
        <v>1021</v>
      </c>
      <c r="C78" s="84">
        <v>905</v>
      </c>
      <c r="D78" s="85">
        <v>116</v>
      </c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895.5</v>
      </c>
      <c r="C103" s="84">
        <v>746.25</v>
      </c>
      <c r="D103" s="85">
        <v>149.25</v>
      </c>
      <c r="E103" s="86"/>
      <c r="F103" s="60"/>
      <c r="G103" s="93"/>
    </row>
    <row r="104" spans="1:7" x14ac:dyDescent="0.25">
      <c r="A104" s="54" t="s">
        <v>313</v>
      </c>
      <c r="B104" s="83">
        <v>648</v>
      </c>
      <c r="C104" s="84">
        <v>540</v>
      </c>
      <c r="D104" s="85">
        <v>108</v>
      </c>
      <c r="E104" s="86"/>
      <c r="F104" s="60"/>
      <c r="G104" s="93"/>
    </row>
    <row r="105" spans="1:7" x14ac:dyDescent="0.25">
      <c r="A105" s="54" t="s">
        <v>11</v>
      </c>
      <c r="B105" s="83"/>
      <c r="C105" s="84"/>
      <c r="D105" s="85"/>
      <c r="E105" s="86">
        <v>100</v>
      </c>
      <c r="F105" s="60"/>
      <c r="G105" s="93"/>
    </row>
    <row r="106" spans="1:7" x14ac:dyDescent="0.25">
      <c r="A106" s="54" t="s">
        <v>128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129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130</v>
      </c>
      <c r="B108" s="83"/>
      <c r="C108" s="84"/>
      <c r="D108" s="85"/>
      <c r="E108" s="86">
        <v>150</v>
      </c>
      <c r="F108" s="60"/>
      <c r="G108" s="93"/>
    </row>
    <row r="109" spans="1:7" x14ac:dyDescent="0.25">
      <c r="A109" s="54" t="s">
        <v>131</v>
      </c>
      <c r="B109" s="83"/>
      <c r="C109" s="84"/>
      <c r="D109" s="85"/>
      <c r="E109" s="86"/>
      <c r="F109" s="60"/>
      <c r="G109" s="93"/>
    </row>
    <row r="110" spans="1:7" x14ac:dyDescent="0.25">
      <c r="A110" s="54" t="s">
        <v>237</v>
      </c>
      <c r="B110" s="83">
        <v>576</v>
      </c>
      <c r="C110" s="84">
        <v>576</v>
      </c>
      <c r="D110" s="85"/>
      <c r="E110" s="86"/>
      <c r="F110" s="60"/>
      <c r="G110" s="93"/>
    </row>
    <row r="111" spans="1:7" x14ac:dyDescent="0.25">
      <c r="A111" s="54" t="s">
        <v>132</v>
      </c>
      <c r="B111" s="83">
        <v>3774</v>
      </c>
      <c r="C111" s="84">
        <v>3220</v>
      </c>
      <c r="D111" s="85">
        <v>554</v>
      </c>
      <c r="E111" s="86">
        <v>1000</v>
      </c>
      <c r="F111" s="60"/>
      <c r="G111" s="93"/>
    </row>
    <row r="112" spans="1:7" x14ac:dyDescent="0.25">
      <c r="A112" s="54" t="s">
        <v>156</v>
      </c>
      <c r="B112" s="83"/>
      <c r="C112" s="84"/>
      <c r="D112" s="85"/>
      <c r="E112" s="86">
        <v>1000</v>
      </c>
      <c r="F112" s="60"/>
      <c r="G112" s="93"/>
    </row>
    <row r="113" spans="1:7" x14ac:dyDescent="0.25">
      <c r="A113" s="54" t="s">
        <v>133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134</v>
      </c>
      <c r="B114" s="83"/>
      <c r="C114" s="84"/>
      <c r="D114" s="85"/>
      <c r="E114" s="91">
        <v>100</v>
      </c>
      <c r="F114" s="60"/>
      <c r="G114" s="93"/>
    </row>
    <row r="115" spans="1:7" x14ac:dyDescent="0.25">
      <c r="A115" s="54" t="s">
        <v>135</v>
      </c>
      <c r="C115" s="83"/>
      <c r="D115" s="85"/>
      <c r="E115" s="91"/>
      <c r="F115" s="60"/>
      <c r="G115" s="93"/>
    </row>
    <row r="116" spans="1:7" x14ac:dyDescent="0.25">
      <c r="A116" s="54" t="s">
        <v>136</v>
      </c>
      <c r="B116" s="83"/>
      <c r="C116" s="84"/>
      <c r="D116" s="85"/>
      <c r="E116" s="91"/>
      <c r="F116" s="60"/>
      <c r="G116" s="93"/>
    </row>
    <row r="117" spans="1:7" x14ac:dyDescent="0.25">
      <c r="A117" s="54" t="s">
        <v>137</v>
      </c>
      <c r="B117" s="83"/>
      <c r="C117" s="84"/>
      <c r="D117" s="85"/>
      <c r="E117" s="94"/>
      <c r="F117" s="60"/>
      <c r="G117" s="93"/>
    </row>
    <row r="118" spans="1:7" x14ac:dyDescent="0.25">
      <c r="A118" s="54" t="s">
        <v>138</v>
      </c>
      <c r="B118" s="83">
        <v>20000</v>
      </c>
      <c r="C118" s="84">
        <v>20000</v>
      </c>
      <c r="D118" s="85"/>
      <c r="E118" s="94"/>
      <c r="F118" s="60"/>
      <c r="G118" s="54"/>
    </row>
    <row r="119" spans="1:7" x14ac:dyDescent="0.25">
      <c r="A119" s="54" t="s">
        <v>139</v>
      </c>
      <c r="B119" s="83"/>
      <c r="C119" s="84"/>
      <c r="D119" s="85"/>
      <c r="E119" s="94"/>
      <c r="F119" s="60"/>
      <c r="G119" s="54"/>
    </row>
    <row r="120" spans="1:7" x14ac:dyDescent="0.25">
      <c r="A120" s="54"/>
      <c r="B120" s="83"/>
      <c r="C120" s="84"/>
      <c r="D120" s="85"/>
      <c r="E120" s="94"/>
      <c r="F120" s="60"/>
      <c r="G120" s="54"/>
    </row>
    <row r="121" spans="1:7" x14ac:dyDescent="0.25">
      <c r="A121" s="54" t="s">
        <v>140</v>
      </c>
      <c r="B121" s="62">
        <f>SUM(B31:B119)</f>
        <v>49987.28</v>
      </c>
      <c r="C121" s="62">
        <f>SUM(C31:C119)</f>
        <v>48490.33</v>
      </c>
      <c r="D121" s="62">
        <f>SUM(D31:D119)</f>
        <v>1284.75</v>
      </c>
      <c r="E121" s="86">
        <f>SUM(E31:E120)</f>
        <v>33957.120000000003</v>
      </c>
      <c r="F121" s="60"/>
      <c r="G121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D3721-0AFB-40F2-94F4-00BE112CF0A0}">
  <dimension ref="A1:H121"/>
  <sheetViews>
    <sheetView workbookViewId="0">
      <selection sqref="A1:H123"/>
    </sheetView>
  </sheetViews>
  <sheetFormatPr defaultRowHeight="15" x14ac:dyDescent="0.25"/>
  <cols>
    <col min="1" max="1" width="21.85546875" customWidth="1"/>
    <col min="2" max="2" width="12.7109375" customWidth="1"/>
    <col min="3" max="3" width="10.5703125" customWidth="1"/>
    <col min="5" max="5" width="10.140625" customWidth="1"/>
    <col min="6" max="6" width="1.5703125" customWidth="1"/>
    <col min="8" max="8" width="9.5703125" customWidth="1"/>
  </cols>
  <sheetData>
    <row r="1" spans="1:8" ht="15.75" thickBot="1" x14ac:dyDescent="0.3">
      <c r="A1" s="52" t="s">
        <v>340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341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12417.9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SUM(H39+H49)</f>
        <v>2597.0500000000002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v>0</v>
      </c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9820.8499999999985</v>
      </c>
    </row>
    <row r="8" spans="1:8" x14ac:dyDescent="0.25">
      <c r="A8" s="54" t="s">
        <v>38</v>
      </c>
      <c r="B8" s="62">
        <v>0.59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2211.63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246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90270.7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530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11135.4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65135.4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>
        <v>20000</v>
      </c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SUM(H23-H24)</f>
        <v>45135.4</v>
      </c>
    </row>
    <row r="26" spans="1:8" x14ac:dyDescent="0.25">
      <c r="A26" s="71" t="s">
        <v>58</v>
      </c>
      <c r="B26" s="72">
        <f>SUM(B20:B25)</f>
        <v>65135.4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SUM(B121)</f>
        <v>49987.28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>
        <v>20000</v>
      </c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29987.279999999999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608.85</v>
      </c>
      <c r="C31" s="84">
        <v>608.85</v>
      </c>
      <c r="D31" s="85"/>
      <c r="E31" s="86">
        <v>750</v>
      </c>
      <c r="F31" s="60"/>
      <c r="G31" s="87" t="s">
        <v>70</v>
      </c>
      <c r="H31" s="109">
        <f>SUM(H20+H25-H29)</f>
        <v>90270.700000000012</v>
      </c>
    </row>
    <row r="32" spans="1:8" x14ac:dyDescent="0.25">
      <c r="A32" s="54" t="s">
        <v>71</v>
      </c>
      <c r="B32" s="83">
        <v>10798.02</v>
      </c>
      <c r="C32" s="84">
        <v>10798.02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240</v>
      </c>
      <c r="C33" s="84">
        <v>240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90" t="s">
        <v>247</v>
      </c>
      <c r="H35" s="181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>
        <v>1925</v>
      </c>
      <c r="H36" s="164">
        <v>300</v>
      </c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90">
        <v>1926</v>
      </c>
      <c r="H37" s="164">
        <v>300</v>
      </c>
    </row>
    <row r="38" spans="1:8" x14ac:dyDescent="0.25">
      <c r="A38" s="54" t="s">
        <v>77</v>
      </c>
      <c r="B38" s="83">
        <v>97.82</v>
      </c>
      <c r="C38" s="84">
        <v>82.33</v>
      </c>
      <c r="D38" s="85">
        <v>15.49</v>
      </c>
      <c r="E38" s="63">
        <v>200</v>
      </c>
      <c r="F38" s="60"/>
      <c r="G38" s="181">
        <v>1947</v>
      </c>
      <c r="H38" s="197">
        <v>38.93</v>
      </c>
    </row>
    <row r="39" spans="1:8" x14ac:dyDescent="0.25">
      <c r="A39" s="54"/>
      <c r="B39" s="83"/>
      <c r="C39" s="84"/>
      <c r="D39" s="85"/>
      <c r="E39" s="63"/>
      <c r="F39" s="60"/>
      <c r="H39" s="210">
        <f>SUM(H36:H38)</f>
        <v>638.92999999999995</v>
      </c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</row>
    <row r="42" spans="1:8" x14ac:dyDescent="0.25">
      <c r="A42" s="54" t="s">
        <v>81</v>
      </c>
      <c r="B42" s="83">
        <v>240</v>
      </c>
      <c r="C42" s="84">
        <v>200</v>
      </c>
      <c r="D42" s="85">
        <v>40</v>
      </c>
      <c r="E42" s="63">
        <v>260</v>
      </c>
      <c r="F42" s="60"/>
      <c r="G42" s="181" t="s">
        <v>261</v>
      </c>
      <c r="H42" s="181"/>
    </row>
    <row r="43" spans="1:8" x14ac:dyDescent="0.25">
      <c r="A43" s="54"/>
      <c r="B43" s="83"/>
      <c r="C43" s="84"/>
      <c r="D43" s="85"/>
      <c r="E43" s="63"/>
      <c r="F43" s="60"/>
      <c r="G43" s="181">
        <v>1951</v>
      </c>
      <c r="H43" s="197">
        <v>14.39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181">
        <v>1952</v>
      </c>
      <c r="H44" s="197">
        <v>54</v>
      </c>
    </row>
    <row r="45" spans="1:8" x14ac:dyDescent="0.25">
      <c r="A45" s="54" t="s">
        <v>83</v>
      </c>
      <c r="B45" s="83">
        <v>1075.83</v>
      </c>
      <c r="C45" s="84">
        <v>1075.83</v>
      </c>
      <c r="D45" s="85"/>
      <c r="E45" s="86">
        <v>800</v>
      </c>
      <c r="F45" s="60"/>
      <c r="G45" s="181">
        <v>1953</v>
      </c>
      <c r="H45" s="197">
        <v>120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181">
        <v>1954</v>
      </c>
      <c r="H46" s="188">
        <v>1082.05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181">
        <v>1955</v>
      </c>
      <c r="H47" s="209">
        <v>325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181">
        <v>1956</v>
      </c>
      <c r="H48" s="209">
        <v>362.68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H49" s="179">
        <f>SUM(H43:H48)</f>
        <v>1958.1200000000001</v>
      </c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240</v>
      </c>
      <c r="C51" s="84">
        <v>200</v>
      </c>
      <c r="D51" s="85">
        <v>40</v>
      </c>
      <c r="E51" s="86">
        <v>140</v>
      </c>
      <c r="F51" s="60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</row>
    <row r="53" spans="1:8" x14ac:dyDescent="0.25">
      <c r="A53" s="54" t="s">
        <v>91</v>
      </c>
      <c r="B53" s="83"/>
      <c r="C53" s="84"/>
      <c r="D53" s="85"/>
      <c r="E53" s="86"/>
      <c r="F53" s="60"/>
    </row>
    <row r="54" spans="1:8" x14ac:dyDescent="0.25">
      <c r="A54" s="54"/>
      <c r="B54" s="83"/>
      <c r="C54" s="84"/>
      <c r="D54" s="85"/>
      <c r="E54" s="91"/>
      <c r="F54" s="60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</row>
    <row r="58" spans="1:8" x14ac:dyDescent="0.25">
      <c r="A58" s="54" t="s">
        <v>95</v>
      </c>
      <c r="B58" s="83">
        <v>144</v>
      </c>
      <c r="C58" s="84">
        <v>144</v>
      </c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>
        <v>3075</v>
      </c>
      <c r="C63" s="84">
        <v>3075</v>
      </c>
      <c r="D63" s="85"/>
      <c r="E63" s="63">
        <v>3075</v>
      </c>
      <c r="F63" s="60"/>
    </row>
    <row r="64" spans="1:8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180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158.29</v>
      </c>
      <c r="C73" s="84">
        <v>131.88999999999999</v>
      </c>
      <c r="D73" s="85">
        <v>26.4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>
        <v>1021</v>
      </c>
      <c r="C78" s="84">
        <v>905</v>
      </c>
      <c r="D78" s="85">
        <v>116</v>
      </c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>
        <v>895.5</v>
      </c>
      <c r="C103" s="84">
        <v>746.25</v>
      </c>
      <c r="D103" s="85">
        <v>149.25</v>
      </c>
      <c r="E103" s="86"/>
      <c r="F103" s="60"/>
      <c r="G103" s="93"/>
    </row>
    <row r="104" spans="1:7" x14ac:dyDescent="0.25">
      <c r="A104" s="54" t="s">
        <v>313</v>
      </c>
      <c r="B104" s="83">
        <v>648</v>
      </c>
      <c r="C104" s="84">
        <v>540</v>
      </c>
      <c r="D104" s="85">
        <v>108</v>
      </c>
      <c r="E104" s="86"/>
      <c r="F104" s="60"/>
      <c r="G104" s="93"/>
    </row>
    <row r="105" spans="1:7" x14ac:dyDescent="0.25">
      <c r="A105" s="54" t="s">
        <v>11</v>
      </c>
      <c r="B105" s="83"/>
      <c r="C105" s="84"/>
      <c r="D105" s="85"/>
      <c r="E105" s="86">
        <v>100</v>
      </c>
      <c r="F105" s="60"/>
      <c r="G105" s="93"/>
    </row>
    <row r="106" spans="1:7" x14ac:dyDescent="0.25">
      <c r="A106" s="54" t="s">
        <v>128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129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130</v>
      </c>
      <c r="B108" s="83"/>
      <c r="C108" s="84"/>
      <c r="D108" s="85"/>
      <c r="E108" s="86">
        <v>150</v>
      </c>
      <c r="F108" s="60"/>
      <c r="G108" s="93"/>
    </row>
    <row r="109" spans="1:7" x14ac:dyDescent="0.25">
      <c r="A109" s="54" t="s">
        <v>131</v>
      </c>
      <c r="B109" s="83"/>
      <c r="C109" s="84"/>
      <c r="D109" s="85"/>
      <c r="E109" s="86"/>
      <c r="F109" s="60"/>
      <c r="G109" s="93"/>
    </row>
    <row r="110" spans="1:7" x14ac:dyDescent="0.25">
      <c r="A110" s="54" t="s">
        <v>237</v>
      </c>
      <c r="B110" s="83">
        <v>576</v>
      </c>
      <c r="C110" s="84">
        <v>576</v>
      </c>
      <c r="D110" s="85"/>
      <c r="E110" s="86"/>
      <c r="F110" s="60"/>
      <c r="G110" s="93"/>
    </row>
    <row r="111" spans="1:7" x14ac:dyDescent="0.25">
      <c r="A111" s="54" t="s">
        <v>132</v>
      </c>
      <c r="B111" s="83">
        <v>3774</v>
      </c>
      <c r="C111" s="84">
        <v>3220</v>
      </c>
      <c r="D111" s="85">
        <v>554</v>
      </c>
      <c r="E111" s="86">
        <v>1000</v>
      </c>
      <c r="F111" s="60"/>
      <c r="G111" s="93"/>
    </row>
    <row r="112" spans="1:7" x14ac:dyDescent="0.25">
      <c r="A112" s="54" t="s">
        <v>156</v>
      </c>
      <c r="B112" s="83"/>
      <c r="C112" s="84"/>
      <c r="D112" s="85"/>
      <c r="E112" s="86">
        <v>1000</v>
      </c>
      <c r="F112" s="60"/>
      <c r="G112" s="93"/>
    </row>
    <row r="113" spans="1:7" x14ac:dyDescent="0.25">
      <c r="A113" s="54" t="s">
        <v>133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134</v>
      </c>
      <c r="B114" s="83"/>
      <c r="C114" s="84"/>
      <c r="D114" s="85"/>
      <c r="E114" s="91">
        <v>100</v>
      </c>
      <c r="F114" s="60"/>
      <c r="G114" s="93"/>
    </row>
    <row r="115" spans="1:7" x14ac:dyDescent="0.25">
      <c r="A115" s="54" t="s">
        <v>135</v>
      </c>
      <c r="C115" s="83"/>
      <c r="D115" s="85"/>
      <c r="E115" s="91"/>
      <c r="F115" s="60"/>
      <c r="G115" s="93"/>
    </row>
    <row r="116" spans="1:7" x14ac:dyDescent="0.25">
      <c r="A116" s="54" t="s">
        <v>136</v>
      </c>
      <c r="B116" s="83"/>
      <c r="C116" s="84"/>
      <c r="D116" s="85"/>
      <c r="E116" s="91"/>
      <c r="F116" s="60"/>
      <c r="G116" s="93"/>
    </row>
    <row r="117" spans="1:7" x14ac:dyDescent="0.25">
      <c r="A117" s="53" t="s">
        <v>137</v>
      </c>
      <c r="B117" s="83"/>
      <c r="C117" s="84"/>
      <c r="D117" s="85"/>
      <c r="E117" s="94"/>
      <c r="F117" s="60"/>
      <c r="G117" s="93"/>
    </row>
    <row r="118" spans="1:7" x14ac:dyDescent="0.25">
      <c r="A118" s="54" t="s">
        <v>138</v>
      </c>
      <c r="B118" s="83">
        <v>20000</v>
      </c>
      <c r="C118" s="84">
        <v>20000</v>
      </c>
      <c r="D118" s="85"/>
      <c r="E118" s="94"/>
      <c r="F118" s="60"/>
      <c r="G118" s="54"/>
    </row>
    <row r="119" spans="1:7" x14ac:dyDescent="0.25">
      <c r="A119" s="54" t="s">
        <v>139</v>
      </c>
      <c r="B119" s="83"/>
      <c r="C119" s="84"/>
      <c r="D119" s="85"/>
      <c r="E119" s="94"/>
      <c r="F119" s="60"/>
      <c r="G119" s="54"/>
    </row>
    <row r="120" spans="1:7" x14ac:dyDescent="0.25">
      <c r="A120" s="54"/>
      <c r="B120" s="83"/>
      <c r="C120" s="84"/>
      <c r="D120" s="85"/>
      <c r="E120" s="94"/>
      <c r="F120" s="60"/>
      <c r="G120" s="54"/>
    </row>
    <row r="121" spans="1:7" x14ac:dyDescent="0.25">
      <c r="A121" s="54" t="s">
        <v>140</v>
      </c>
      <c r="B121" s="62">
        <f>SUM(B31:B119)</f>
        <v>49987.28</v>
      </c>
      <c r="C121" s="62">
        <f>SUM(C31:C119)</f>
        <v>48702.53</v>
      </c>
      <c r="D121" s="62">
        <f>SUM(D31:D119)</f>
        <v>1284.75</v>
      </c>
      <c r="E121" s="86">
        <f>SUM(E31:E120)</f>
        <v>33957.120000000003</v>
      </c>
      <c r="F121" s="60"/>
      <c r="G121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4DEE5-6E91-4634-876F-5B214EEF5210}">
  <dimension ref="A1:K121"/>
  <sheetViews>
    <sheetView tabSelected="1" topLeftCell="A12" workbookViewId="0">
      <selection activeCell="L14" sqref="L14"/>
    </sheetView>
  </sheetViews>
  <sheetFormatPr defaultRowHeight="15" x14ac:dyDescent="0.25"/>
  <cols>
    <col min="1" max="1" width="21" customWidth="1"/>
    <col min="2" max="2" width="11" customWidth="1"/>
    <col min="3" max="3" width="10.7109375" customWidth="1"/>
    <col min="5" max="5" width="10.28515625" customWidth="1"/>
    <col min="6" max="6" width="1.42578125" customWidth="1"/>
    <col min="8" max="8" width="10.28515625" customWidth="1"/>
  </cols>
  <sheetData>
    <row r="1" spans="1:8" ht="15.75" thickBot="1" x14ac:dyDescent="0.3">
      <c r="A1" s="52" t="s">
        <v>343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343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>
        <v>524</v>
      </c>
      <c r="C4" s="54"/>
      <c r="D4" s="54"/>
      <c r="E4" s="63">
        <v>520</v>
      </c>
      <c r="F4" s="60"/>
      <c r="G4" s="64" t="s">
        <v>33</v>
      </c>
      <c r="H4" s="98">
        <v>12078.97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SUM(H44)</f>
        <v>2258.12</v>
      </c>
    </row>
    <row r="6" spans="1:8" ht="15.75" thickBot="1" x14ac:dyDescent="0.3">
      <c r="A6" s="54" t="s">
        <v>36</v>
      </c>
      <c r="B6" s="62">
        <v>400</v>
      </c>
      <c r="C6" s="54"/>
      <c r="D6" s="54"/>
      <c r="E6" s="63"/>
      <c r="F6" s="60"/>
      <c r="G6" s="66" t="s">
        <v>264</v>
      </c>
      <c r="H6" s="100">
        <v>0</v>
      </c>
    </row>
    <row r="7" spans="1:8" x14ac:dyDescent="0.25">
      <c r="A7" s="54" t="s">
        <v>37</v>
      </c>
      <c r="B7" s="62">
        <v>203.04</v>
      </c>
      <c r="C7" s="54"/>
      <c r="D7" s="54"/>
      <c r="E7" s="63">
        <v>340</v>
      </c>
      <c r="F7" s="60"/>
      <c r="G7" s="67"/>
      <c r="H7" s="98">
        <f>SUM(H4-H5)+H6</f>
        <v>9820.8499999999985</v>
      </c>
    </row>
    <row r="8" spans="1:8" x14ac:dyDescent="0.25">
      <c r="A8" s="54" t="s">
        <v>38</v>
      </c>
      <c r="B8" s="62">
        <v>0.59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2211.63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>
        <v>500</v>
      </c>
      <c r="C11" s="54"/>
      <c r="D11" s="54"/>
      <c r="E11" s="63"/>
      <c r="F11" s="60"/>
      <c r="G11" s="64" t="s">
        <v>42</v>
      </c>
      <c r="H11" s="98">
        <v>78441.259999999995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344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2085.81</v>
      </c>
      <c r="C14" s="54"/>
      <c r="D14" s="54"/>
      <c r="E14" s="63">
        <v>1500</v>
      </c>
      <c r="F14" s="60"/>
      <c r="G14" s="70" t="s">
        <v>46</v>
      </c>
      <c r="H14" s="102">
        <f>SUM(H7+H9+H11)</f>
        <v>90473.739999999991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7095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>
        <v>530</v>
      </c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11338.439999999999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>
        <v>16825.5</v>
      </c>
      <c r="C23" s="54"/>
      <c r="D23" s="54"/>
      <c r="E23" s="59"/>
      <c r="F23" s="60"/>
      <c r="G23" s="77" t="s">
        <v>58</v>
      </c>
      <c r="H23" s="104">
        <f>SUM(B26)</f>
        <v>65338.44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>
        <v>20000</v>
      </c>
    </row>
    <row r="25" spans="1:8" x14ac:dyDescent="0.25">
      <c r="A25" s="54" t="s">
        <v>61</v>
      </c>
      <c r="B25" s="62">
        <v>20000</v>
      </c>
      <c r="C25" s="54"/>
      <c r="D25" s="54"/>
      <c r="E25" s="59"/>
      <c r="F25" s="60"/>
      <c r="G25" s="78"/>
      <c r="H25" s="106">
        <f>SUM(H23-H24)</f>
        <v>45338.44</v>
      </c>
    </row>
    <row r="26" spans="1:8" x14ac:dyDescent="0.25">
      <c r="A26" s="71" t="s">
        <v>58</v>
      </c>
      <c r="B26" s="72">
        <f>SUM(B20:B25)</f>
        <v>65338.44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SUM(B121)</f>
        <v>49987.28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>
        <v>20000</v>
      </c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29987.279999999999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608.85</v>
      </c>
      <c r="C31" s="84">
        <v>608.85</v>
      </c>
      <c r="D31" s="85"/>
      <c r="E31" s="86">
        <v>750</v>
      </c>
      <c r="F31" s="60"/>
      <c r="G31" s="87" t="s">
        <v>70</v>
      </c>
      <c r="H31" s="109">
        <f>SUM(H20+H25-H29)</f>
        <v>90473.74</v>
      </c>
    </row>
    <row r="32" spans="1:8" x14ac:dyDescent="0.25">
      <c r="A32" s="54" t="s">
        <v>71</v>
      </c>
      <c r="B32" s="83">
        <v>10798.02</v>
      </c>
      <c r="C32" s="84">
        <v>10798.02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240</v>
      </c>
      <c r="C33" s="84">
        <v>240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90"/>
      <c r="H35" s="181"/>
    </row>
    <row r="36" spans="1:8" x14ac:dyDescent="0.25">
      <c r="A36" s="53" t="s">
        <v>75</v>
      </c>
      <c r="B36" s="83"/>
      <c r="C36" s="84"/>
      <c r="D36" s="85"/>
      <c r="E36" s="63"/>
      <c r="F36" s="60"/>
      <c r="G36" s="181" t="s">
        <v>261</v>
      </c>
      <c r="H36" s="181"/>
    </row>
    <row r="37" spans="1:8" x14ac:dyDescent="0.25">
      <c r="A37" s="54" t="s">
        <v>76</v>
      </c>
      <c r="B37" s="83">
        <v>170.29</v>
      </c>
      <c r="C37" s="84">
        <v>170.29</v>
      </c>
      <c r="D37" s="85"/>
      <c r="E37" s="63">
        <v>450</v>
      </c>
      <c r="F37" s="60"/>
      <c r="G37" s="181">
        <v>1951</v>
      </c>
      <c r="H37" s="197">
        <v>14.39</v>
      </c>
    </row>
    <row r="38" spans="1:8" x14ac:dyDescent="0.25">
      <c r="A38" s="54" t="s">
        <v>77</v>
      </c>
      <c r="B38" s="83">
        <v>97.82</v>
      </c>
      <c r="C38" s="84">
        <v>82.33</v>
      </c>
      <c r="D38" s="85">
        <v>15.49</v>
      </c>
      <c r="E38" s="63">
        <v>200</v>
      </c>
      <c r="F38" s="60"/>
      <c r="G38" s="181">
        <v>1952</v>
      </c>
      <c r="H38" s="197">
        <v>54</v>
      </c>
    </row>
    <row r="39" spans="1:8" x14ac:dyDescent="0.25">
      <c r="A39" s="54"/>
      <c r="B39" s="83"/>
      <c r="C39" s="84"/>
      <c r="D39" s="85"/>
      <c r="E39" s="63"/>
      <c r="F39" s="60"/>
      <c r="G39" s="181">
        <v>1953</v>
      </c>
      <c r="H39" s="197">
        <v>120</v>
      </c>
    </row>
    <row r="40" spans="1:8" x14ac:dyDescent="0.25">
      <c r="A40" s="53" t="s">
        <v>78</v>
      </c>
      <c r="B40" s="83"/>
      <c r="C40" s="84"/>
      <c r="D40" s="85"/>
      <c r="E40" s="63"/>
      <c r="F40" s="60"/>
      <c r="G40" s="181">
        <v>1954</v>
      </c>
      <c r="H40" s="188">
        <v>1082.05</v>
      </c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181">
        <v>1955</v>
      </c>
      <c r="H41" s="209">
        <v>325</v>
      </c>
    </row>
    <row r="42" spans="1:8" x14ac:dyDescent="0.25">
      <c r="A42" s="54" t="s">
        <v>81</v>
      </c>
      <c r="B42" s="83">
        <v>240</v>
      </c>
      <c r="C42" s="84">
        <v>200</v>
      </c>
      <c r="D42" s="85">
        <v>40</v>
      </c>
      <c r="E42" s="63">
        <v>260</v>
      </c>
      <c r="F42" s="60"/>
      <c r="G42" s="181">
        <v>1956</v>
      </c>
      <c r="H42" s="209">
        <v>362.68</v>
      </c>
    </row>
    <row r="43" spans="1:8" x14ac:dyDescent="0.25">
      <c r="A43" s="54"/>
      <c r="B43" s="83"/>
      <c r="C43" s="84"/>
      <c r="D43" s="85"/>
      <c r="E43" s="63"/>
      <c r="F43" s="60"/>
      <c r="G43" s="181">
        <v>1957</v>
      </c>
      <c r="H43" s="188">
        <v>300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H44" s="179">
        <f>SUM(H37:H43)</f>
        <v>2258.12</v>
      </c>
    </row>
    <row r="45" spans="1:8" x14ac:dyDescent="0.25">
      <c r="A45" s="54" t="s">
        <v>83</v>
      </c>
      <c r="B45" s="83">
        <v>1075.83</v>
      </c>
      <c r="C45" s="84">
        <v>1075.83</v>
      </c>
      <c r="D45" s="85"/>
      <c r="E45" s="86">
        <v>800</v>
      </c>
      <c r="F45" s="60"/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</row>
    <row r="48" spans="1:8" x14ac:dyDescent="0.25">
      <c r="A48" s="54" t="s">
        <v>86</v>
      </c>
      <c r="B48" s="83"/>
      <c r="C48" s="84"/>
      <c r="D48" s="85"/>
      <c r="E48" s="86"/>
      <c r="F48" s="60"/>
    </row>
    <row r="49" spans="1:6" x14ac:dyDescent="0.25">
      <c r="A49" s="54" t="s">
        <v>87</v>
      </c>
      <c r="B49" s="83"/>
      <c r="C49" s="84"/>
      <c r="D49" s="85"/>
      <c r="E49" s="86">
        <v>250</v>
      </c>
      <c r="F49" s="60"/>
    </row>
    <row r="50" spans="1:6" x14ac:dyDescent="0.25">
      <c r="A50" s="54" t="s">
        <v>88</v>
      </c>
      <c r="B50" s="83"/>
      <c r="C50" s="84"/>
      <c r="D50" s="85"/>
      <c r="E50" s="86"/>
      <c r="F50" s="60"/>
    </row>
    <row r="51" spans="1:6" x14ac:dyDescent="0.25">
      <c r="A51" s="54" t="s">
        <v>89</v>
      </c>
      <c r="B51" s="83">
        <v>240</v>
      </c>
      <c r="C51" s="84">
        <v>200</v>
      </c>
      <c r="D51" s="85">
        <v>40</v>
      </c>
      <c r="E51" s="86">
        <v>140</v>
      </c>
      <c r="F51" s="60"/>
    </row>
    <row r="52" spans="1:6" x14ac:dyDescent="0.25">
      <c r="A52" s="54" t="s">
        <v>90</v>
      </c>
      <c r="B52" s="83"/>
      <c r="C52" s="84"/>
      <c r="D52" s="85"/>
      <c r="E52" s="86">
        <v>85.12</v>
      </c>
      <c r="F52" s="60"/>
    </row>
    <row r="53" spans="1:6" x14ac:dyDescent="0.25">
      <c r="A53" s="54" t="s">
        <v>91</v>
      </c>
      <c r="B53" s="83"/>
      <c r="C53" s="84"/>
      <c r="D53" s="85"/>
      <c r="E53" s="86"/>
      <c r="F53" s="60"/>
    </row>
    <row r="54" spans="1:6" x14ac:dyDescent="0.25">
      <c r="A54" s="54"/>
      <c r="B54" s="83"/>
      <c r="C54" s="84"/>
      <c r="D54" s="85"/>
      <c r="E54" s="91"/>
      <c r="F54" s="60"/>
    </row>
    <row r="55" spans="1:6" x14ac:dyDescent="0.25">
      <c r="A55" s="53" t="s">
        <v>92</v>
      </c>
      <c r="B55" s="83"/>
      <c r="C55" s="84"/>
      <c r="D55" s="85"/>
      <c r="E55" s="63"/>
      <c r="F55" s="60"/>
    </row>
    <row r="56" spans="1:6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6" x14ac:dyDescent="0.25">
      <c r="A57" s="54" t="s">
        <v>94</v>
      </c>
      <c r="B57" s="83">
        <v>7</v>
      </c>
      <c r="C57" s="84">
        <v>7</v>
      </c>
      <c r="D57" s="85"/>
      <c r="E57" s="86">
        <v>12</v>
      </c>
      <c r="F57" s="60"/>
    </row>
    <row r="58" spans="1:6" x14ac:dyDescent="0.25">
      <c r="A58" s="54" t="s">
        <v>95</v>
      </c>
      <c r="B58" s="83">
        <v>144</v>
      </c>
      <c r="C58" s="84">
        <v>144</v>
      </c>
      <c r="D58" s="85"/>
      <c r="E58" s="86">
        <v>150</v>
      </c>
      <c r="F58" s="60"/>
    </row>
    <row r="59" spans="1:6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6" x14ac:dyDescent="0.25">
      <c r="A60" s="54"/>
      <c r="B60" s="83"/>
      <c r="C60" s="84"/>
      <c r="D60" s="85"/>
      <c r="E60" s="86"/>
      <c r="F60" s="60"/>
    </row>
    <row r="61" spans="1:6" x14ac:dyDescent="0.25">
      <c r="A61" s="53" t="s">
        <v>97</v>
      </c>
      <c r="B61" s="83"/>
      <c r="C61" s="84"/>
      <c r="D61" s="85"/>
      <c r="E61" s="86"/>
      <c r="F61" s="60"/>
    </row>
    <row r="62" spans="1:6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6" x14ac:dyDescent="0.25">
      <c r="A63" s="54" t="s">
        <v>98</v>
      </c>
      <c r="B63" s="83">
        <v>3075</v>
      </c>
      <c r="C63" s="84">
        <v>3075</v>
      </c>
      <c r="D63" s="85"/>
      <c r="E63" s="63">
        <v>3075</v>
      </c>
      <c r="F63" s="60"/>
    </row>
    <row r="64" spans="1:6" x14ac:dyDescent="0.25">
      <c r="A64" s="54" t="s">
        <v>99</v>
      </c>
      <c r="B64" s="162">
        <v>49</v>
      </c>
      <c r="C64" s="162">
        <v>49</v>
      </c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216</v>
      </c>
      <c r="C69" s="84">
        <v>180</v>
      </c>
      <c r="D69" s="85">
        <v>36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500</v>
      </c>
      <c r="C71" s="84">
        <v>500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158.29</v>
      </c>
      <c r="C73" s="84">
        <v>131.88999999999999</v>
      </c>
      <c r="D73" s="85">
        <v>26.4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174</v>
      </c>
      <c r="C74" s="84">
        <v>145</v>
      </c>
      <c r="D74" s="85">
        <v>29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>
        <v>576</v>
      </c>
      <c r="C77" s="84">
        <v>480</v>
      </c>
      <c r="D77" s="85">
        <v>96</v>
      </c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>
        <v>1021</v>
      </c>
      <c r="C78" s="84">
        <v>905</v>
      </c>
      <c r="D78" s="85">
        <v>116</v>
      </c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2700</v>
      </c>
      <c r="C79" s="84">
        <v>2700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248.36</v>
      </c>
      <c r="C82" s="84">
        <v>248.36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69.180000000000007</v>
      </c>
      <c r="C83" s="84">
        <v>69.180000000000007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>
        <v>140.94</v>
      </c>
      <c r="C86" s="84">
        <v>140.94</v>
      </c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11" x14ac:dyDescent="0.25">
      <c r="A97" s="54" t="s">
        <v>124</v>
      </c>
      <c r="B97" s="83"/>
      <c r="C97" s="84"/>
      <c r="D97" s="85"/>
      <c r="E97" s="86"/>
      <c r="F97" s="60"/>
      <c r="G97" s="93"/>
    </row>
    <row r="98" spans="1:11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11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11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11" x14ac:dyDescent="0.25">
      <c r="A101" s="54" t="s">
        <v>126</v>
      </c>
      <c r="B101" s="83">
        <v>30</v>
      </c>
      <c r="C101" s="84">
        <v>30</v>
      </c>
      <c r="D101" s="85"/>
      <c r="E101" s="86">
        <v>100</v>
      </c>
      <c r="F101" s="60"/>
      <c r="G101" s="93"/>
    </row>
    <row r="102" spans="1:11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11" x14ac:dyDescent="0.25">
      <c r="A103" s="54" t="s">
        <v>12</v>
      </c>
      <c r="B103" s="83">
        <v>895.5</v>
      </c>
      <c r="C103" s="84">
        <v>746.25</v>
      </c>
      <c r="D103" s="85">
        <v>149.25</v>
      </c>
      <c r="E103" s="86"/>
      <c r="F103" s="60"/>
      <c r="G103" s="93"/>
    </row>
    <row r="104" spans="1:11" x14ac:dyDescent="0.25">
      <c r="A104" s="54" t="s">
        <v>313</v>
      </c>
      <c r="B104" s="83">
        <v>648</v>
      </c>
      <c r="C104" s="84">
        <v>540</v>
      </c>
      <c r="D104" s="85">
        <v>108</v>
      </c>
      <c r="E104" s="86"/>
      <c r="F104" s="60"/>
      <c r="G104" s="93"/>
    </row>
    <row r="105" spans="1:11" x14ac:dyDescent="0.25">
      <c r="A105" s="54" t="s">
        <v>11</v>
      </c>
      <c r="B105" s="83"/>
      <c r="C105" s="84"/>
      <c r="D105" s="85"/>
      <c r="E105" s="86">
        <v>100</v>
      </c>
      <c r="F105" s="60"/>
      <c r="G105" s="93"/>
    </row>
    <row r="106" spans="1:11" x14ac:dyDescent="0.25">
      <c r="A106" s="54" t="s">
        <v>128</v>
      </c>
      <c r="B106" s="83"/>
      <c r="C106" s="84"/>
      <c r="D106" s="85"/>
      <c r="E106" s="86"/>
      <c r="F106" s="60"/>
      <c r="G106" s="93"/>
    </row>
    <row r="107" spans="1:11" x14ac:dyDescent="0.25">
      <c r="A107" s="54" t="s">
        <v>129</v>
      </c>
      <c r="B107" s="83"/>
      <c r="C107" s="84"/>
      <c r="D107" s="85"/>
      <c r="E107" s="86"/>
      <c r="F107" s="60"/>
      <c r="G107" s="93"/>
      <c r="K107">
        <f>-B125</f>
        <v>0</v>
      </c>
    </row>
    <row r="108" spans="1:11" x14ac:dyDescent="0.25">
      <c r="A108" s="54" t="s">
        <v>130</v>
      </c>
      <c r="B108" s="83"/>
      <c r="C108" s="84"/>
      <c r="D108" s="85"/>
      <c r="E108" s="86">
        <v>150</v>
      </c>
      <c r="F108" s="60"/>
      <c r="G108" s="93"/>
    </row>
    <row r="109" spans="1:11" x14ac:dyDescent="0.25">
      <c r="A109" s="54" t="s">
        <v>131</v>
      </c>
      <c r="B109" s="83"/>
      <c r="C109" s="84"/>
      <c r="D109" s="85"/>
      <c r="E109" s="86"/>
      <c r="F109" s="60"/>
      <c r="G109" s="93"/>
    </row>
    <row r="110" spans="1:11" x14ac:dyDescent="0.25">
      <c r="A110" s="54" t="s">
        <v>237</v>
      </c>
      <c r="B110" s="83">
        <v>576</v>
      </c>
      <c r="C110" s="84">
        <v>576</v>
      </c>
      <c r="D110" s="85"/>
      <c r="E110" s="86"/>
      <c r="F110" s="60"/>
      <c r="G110" s="93"/>
    </row>
    <row r="111" spans="1:11" x14ac:dyDescent="0.25">
      <c r="A111" s="54" t="s">
        <v>132</v>
      </c>
      <c r="B111" s="83">
        <v>3774</v>
      </c>
      <c r="C111" s="84">
        <v>3220</v>
      </c>
      <c r="D111" s="85">
        <v>554</v>
      </c>
      <c r="E111" s="86">
        <v>1000</v>
      </c>
      <c r="F111" s="60"/>
      <c r="G111" s="93"/>
    </row>
    <row r="112" spans="1:11" x14ac:dyDescent="0.25">
      <c r="A112" s="54" t="s">
        <v>156</v>
      </c>
      <c r="B112" s="83"/>
      <c r="C112" s="84"/>
      <c r="D112" s="85"/>
      <c r="E112" s="86">
        <v>1000</v>
      </c>
      <c r="F112" s="60"/>
      <c r="G112" s="93"/>
    </row>
    <row r="113" spans="1:7" x14ac:dyDescent="0.25">
      <c r="A113" s="54" t="s">
        <v>133</v>
      </c>
      <c r="B113" s="83"/>
      <c r="C113" s="84"/>
      <c r="D113" s="85"/>
      <c r="E113" s="91">
        <v>100</v>
      </c>
      <c r="F113" s="60"/>
      <c r="G113" s="93"/>
    </row>
    <row r="114" spans="1:7" x14ac:dyDescent="0.25">
      <c r="A114" s="54" t="s">
        <v>134</v>
      </c>
      <c r="B114" s="83"/>
      <c r="C114" s="84"/>
      <c r="D114" s="85"/>
      <c r="E114" s="91">
        <v>100</v>
      </c>
      <c r="F114" s="60"/>
      <c r="G114" s="93"/>
    </row>
    <row r="115" spans="1:7" x14ac:dyDescent="0.25">
      <c r="A115" s="54" t="s">
        <v>135</v>
      </c>
      <c r="C115" s="83"/>
      <c r="D115" s="85"/>
      <c r="E115" s="91"/>
      <c r="F115" s="60"/>
      <c r="G115" s="93"/>
    </row>
    <row r="116" spans="1:7" x14ac:dyDescent="0.25">
      <c r="A116" s="54" t="s">
        <v>136</v>
      </c>
      <c r="B116" s="83"/>
      <c r="C116" s="84"/>
      <c r="D116" s="85"/>
      <c r="E116" s="91"/>
      <c r="F116" s="60"/>
      <c r="G116" s="93"/>
    </row>
    <row r="117" spans="1:7" x14ac:dyDescent="0.25">
      <c r="A117" s="53" t="s">
        <v>137</v>
      </c>
      <c r="B117" s="83"/>
      <c r="C117" s="84"/>
      <c r="D117" s="85"/>
      <c r="E117" s="94"/>
      <c r="F117" s="60"/>
      <c r="G117" s="93"/>
    </row>
    <row r="118" spans="1:7" x14ac:dyDescent="0.25">
      <c r="A118" s="54" t="s">
        <v>138</v>
      </c>
      <c r="B118" s="83">
        <v>20000</v>
      </c>
      <c r="C118" s="84">
        <v>20000</v>
      </c>
      <c r="D118" s="85"/>
      <c r="E118" s="94"/>
      <c r="F118" s="60"/>
      <c r="G118" s="54"/>
    </row>
    <row r="119" spans="1:7" x14ac:dyDescent="0.25">
      <c r="A119" s="54" t="s">
        <v>139</v>
      </c>
      <c r="B119" s="83"/>
      <c r="C119" s="84"/>
      <c r="D119" s="85"/>
      <c r="E119" s="94"/>
      <c r="F119" s="60"/>
      <c r="G119" s="54"/>
    </row>
    <row r="120" spans="1:7" x14ac:dyDescent="0.25">
      <c r="A120" s="54"/>
      <c r="B120" s="83"/>
      <c r="C120" s="84"/>
      <c r="D120" s="85"/>
      <c r="E120" s="94"/>
      <c r="F120" s="60"/>
      <c r="G120" s="54"/>
    </row>
    <row r="121" spans="1:7" x14ac:dyDescent="0.25">
      <c r="A121" s="54" t="s">
        <v>140</v>
      </c>
      <c r="B121" s="62">
        <f>SUM(B31:B119)</f>
        <v>49987.28</v>
      </c>
      <c r="C121" s="62">
        <f>SUM(C31:C119)</f>
        <v>48702.53</v>
      </c>
      <c r="D121" s="62">
        <f>SUM(D31:D119)</f>
        <v>1284.75</v>
      </c>
      <c r="E121" s="86">
        <f>SUM(E31:E120)</f>
        <v>33957.120000000003</v>
      </c>
      <c r="F121" s="60"/>
      <c r="G121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FF7F-777D-4296-9A1D-D85557AC6A7B}">
  <dimension ref="A1:C46"/>
  <sheetViews>
    <sheetView workbookViewId="0">
      <selection activeCell="F14" sqref="F14"/>
    </sheetView>
  </sheetViews>
  <sheetFormatPr defaultRowHeight="15" x14ac:dyDescent="0.25"/>
  <cols>
    <col min="1" max="1" width="49" customWidth="1"/>
    <col min="2" max="2" width="14.28515625" customWidth="1"/>
    <col min="3" max="3" width="19.14062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3">
        <v>43952</v>
      </c>
      <c r="B2" s="2"/>
    </row>
    <row r="3" spans="1:3" x14ac:dyDescent="0.25">
      <c r="A3" s="4" t="s">
        <v>0</v>
      </c>
      <c r="B3" s="5" t="s">
        <v>1</v>
      </c>
      <c r="C3" s="4" t="s">
        <v>2</v>
      </c>
    </row>
    <row r="4" spans="1:3" x14ac:dyDescent="0.25">
      <c r="A4" s="6" t="s">
        <v>181</v>
      </c>
      <c r="B4" s="7">
        <v>1000</v>
      </c>
      <c r="C4" s="8" t="s">
        <v>182</v>
      </c>
    </row>
    <row r="5" spans="1:3" x14ac:dyDescent="0.25">
      <c r="A5" s="9"/>
      <c r="B5" s="7"/>
      <c r="C5" s="8"/>
    </row>
    <row r="6" spans="1:3" ht="15.75" thickBot="1" x14ac:dyDescent="0.3">
      <c r="A6" s="10"/>
      <c r="B6" s="11">
        <f>SUM(B4:B4)</f>
        <v>1000</v>
      </c>
    </row>
    <row r="7" spans="1:3" ht="15.75" thickBot="1" x14ac:dyDescent="0.3">
      <c r="A7" s="12"/>
      <c r="B7" s="13"/>
    </row>
    <row r="8" spans="1:3" x14ac:dyDescent="0.25">
      <c r="A8" s="14" t="s">
        <v>3</v>
      </c>
      <c r="B8" s="15"/>
      <c r="C8" s="16"/>
    </row>
    <row r="9" spans="1:3" x14ac:dyDescent="0.25">
      <c r="A9" s="17" t="s">
        <v>170</v>
      </c>
      <c r="B9" s="18">
        <v>143.74</v>
      </c>
      <c r="C9" s="8" t="s">
        <v>171</v>
      </c>
    </row>
    <row r="10" spans="1:3" x14ac:dyDescent="0.25">
      <c r="A10" s="17" t="s">
        <v>173</v>
      </c>
      <c r="B10" s="19">
        <v>450</v>
      </c>
      <c r="C10" s="17" t="s">
        <v>172</v>
      </c>
    </row>
    <row r="11" spans="1:3" x14ac:dyDescent="0.25">
      <c r="A11" s="8" t="s">
        <v>174</v>
      </c>
      <c r="B11" s="19">
        <v>151.19999999999999</v>
      </c>
      <c r="C11" s="17" t="s">
        <v>171</v>
      </c>
    </row>
    <row r="12" spans="1:3" x14ac:dyDescent="0.25">
      <c r="A12" s="20" t="s">
        <v>175</v>
      </c>
      <c r="B12" s="21">
        <v>40</v>
      </c>
      <c r="C12" s="20" t="s">
        <v>171</v>
      </c>
    </row>
    <row r="13" spans="1:3" x14ac:dyDescent="0.25">
      <c r="A13" s="22" t="s">
        <v>144</v>
      </c>
      <c r="B13" s="21">
        <v>813.74</v>
      </c>
      <c r="C13" s="22" t="s">
        <v>171</v>
      </c>
    </row>
    <row r="14" spans="1:3" x14ac:dyDescent="0.25">
      <c r="A14" s="8" t="s">
        <v>145</v>
      </c>
      <c r="B14" s="19">
        <v>67.790000000000006</v>
      </c>
      <c r="C14" s="8" t="s">
        <v>171</v>
      </c>
    </row>
    <row r="15" spans="1:3" x14ac:dyDescent="0.25">
      <c r="A15" s="8" t="s">
        <v>146</v>
      </c>
      <c r="B15" s="19">
        <v>20</v>
      </c>
      <c r="C15" s="17" t="s">
        <v>171</v>
      </c>
    </row>
    <row r="16" spans="1:3" x14ac:dyDescent="0.25">
      <c r="A16" s="23"/>
      <c r="B16" s="19"/>
      <c r="C16" s="20"/>
    </row>
    <row r="17" spans="1:3" x14ac:dyDescent="0.25">
      <c r="A17" s="23"/>
      <c r="B17" s="19"/>
      <c r="C17" s="22"/>
    </row>
    <row r="18" spans="1:3" ht="15.75" thickBot="1" x14ac:dyDescent="0.3">
      <c r="A18" s="23"/>
      <c r="B18" s="24">
        <f>SUM(B9:B17)</f>
        <v>1686.47</v>
      </c>
      <c r="C18" s="22"/>
    </row>
    <row r="19" spans="1:3" ht="15.75" thickBot="1" x14ac:dyDescent="0.3">
      <c r="A19" s="25"/>
      <c r="B19" s="13"/>
    </row>
    <row r="20" spans="1:3" ht="45.75" thickBot="1" x14ac:dyDescent="0.3">
      <c r="A20" s="26" t="s">
        <v>149</v>
      </c>
      <c r="C20" s="12"/>
    </row>
    <row r="21" spans="1:3" ht="15.75" thickBot="1" x14ac:dyDescent="0.3">
      <c r="A21" s="27" t="s">
        <v>5</v>
      </c>
      <c r="B21" s="28">
        <v>31984.82</v>
      </c>
      <c r="C21" s="29"/>
    </row>
    <row r="22" spans="1:3" ht="15.75" thickBot="1" x14ac:dyDescent="0.3">
      <c r="A22" s="30" t="s">
        <v>6</v>
      </c>
      <c r="B22" s="31">
        <v>2211.13</v>
      </c>
      <c r="C22" s="29"/>
    </row>
    <row r="23" spans="1:3" ht="15.75" thickBot="1" x14ac:dyDescent="0.3">
      <c r="A23" s="25" t="s">
        <v>7</v>
      </c>
      <c r="B23" s="32">
        <f>SUM(B21:B22)</f>
        <v>34195.949999999997</v>
      </c>
      <c r="C23" s="29"/>
    </row>
    <row r="24" spans="1:3" ht="15.75" thickBot="1" x14ac:dyDescent="0.3">
      <c r="A24" s="12"/>
      <c r="B24" s="33"/>
      <c r="C24" s="29"/>
    </row>
    <row r="25" spans="1:3" ht="15.75" thickBot="1" x14ac:dyDescent="0.3">
      <c r="A25" s="25" t="s">
        <v>8</v>
      </c>
      <c r="B25" s="2"/>
      <c r="C25" s="29"/>
    </row>
    <row r="26" spans="1:3" ht="15.75" thickBot="1" x14ac:dyDescent="0.3">
      <c r="A26" s="34" t="s">
        <v>9</v>
      </c>
      <c r="B26" s="35">
        <v>58238.22</v>
      </c>
      <c r="C26" s="29"/>
    </row>
    <row r="27" spans="1:3" ht="15.75" thickBot="1" x14ac:dyDescent="0.3">
      <c r="A27" s="12"/>
      <c r="B27" s="13"/>
      <c r="C27" s="29"/>
    </row>
    <row r="28" spans="1:3" ht="15.75" thickBot="1" x14ac:dyDescent="0.3">
      <c r="A28" s="36" t="s">
        <v>10</v>
      </c>
      <c r="B28" s="2"/>
      <c r="C28" s="29"/>
    </row>
    <row r="29" spans="1:3" ht="15.75" thickBot="1" x14ac:dyDescent="0.3">
      <c r="A29" s="36" t="s">
        <v>11</v>
      </c>
      <c r="B29" s="37">
        <v>0</v>
      </c>
      <c r="C29" s="38"/>
    </row>
    <row r="30" spans="1:3" ht="15.75" thickBot="1" x14ac:dyDescent="0.3">
      <c r="A30" s="27" t="s">
        <v>12</v>
      </c>
      <c r="B30" s="39">
        <v>266.85000000000002</v>
      </c>
      <c r="C30" s="38"/>
    </row>
    <row r="31" spans="1:3" ht="15.75" thickBot="1" x14ac:dyDescent="0.3">
      <c r="A31" s="27" t="s">
        <v>13</v>
      </c>
      <c r="B31" s="39">
        <v>13058.69</v>
      </c>
      <c r="C31" s="38"/>
    </row>
    <row r="32" spans="1:3" x14ac:dyDescent="0.25">
      <c r="A32" s="40" t="s">
        <v>14</v>
      </c>
      <c r="B32" s="41">
        <v>10265.98</v>
      </c>
      <c r="C32" s="38"/>
    </row>
    <row r="33" spans="1:3" x14ac:dyDescent="0.25">
      <c r="A33" s="42" t="s">
        <v>15</v>
      </c>
      <c r="B33" s="43">
        <v>1551.78</v>
      </c>
      <c r="C33" s="38"/>
    </row>
    <row r="34" spans="1:3" x14ac:dyDescent="0.25">
      <c r="A34" s="44" t="s">
        <v>16</v>
      </c>
      <c r="B34" s="43">
        <v>288.62</v>
      </c>
      <c r="C34" s="38"/>
    </row>
    <row r="35" spans="1:3" x14ac:dyDescent="0.25">
      <c r="A35" s="42" t="s">
        <v>17</v>
      </c>
      <c r="B35" s="43">
        <v>72.040000000000006</v>
      </c>
      <c r="C35" s="38"/>
    </row>
    <row r="36" spans="1:3" x14ac:dyDescent="0.25">
      <c r="A36" s="42" t="s">
        <v>18</v>
      </c>
      <c r="B36" s="45">
        <v>865.33</v>
      </c>
      <c r="C36" s="46"/>
    </row>
    <row r="37" spans="1:3" x14ac:dyDescent="0.25">
      <c r="A37" s="42" t="s">
        <v>19</v>
      </c>
      <c r="B37" s="45">
        <v>5678</v>
      </c>
      <c r="C37" s="46" t="s">
        <v>20</v>
      </c>
    </row>
    <row r="38" spans="1:3" x14ac:dyDescent="0.25">
      <c r="A38" s="42" t="s">
        <v>176</v>
      </c>
      <c r="B38" s="43">
        <v>1000</v>
      </c>
      <c r="C38" s="46"/>
    </row>
    <row r="39" spans="1:3" x14ac:dyDescent="0.25">
      <c r="A39" s="47"/>
      <c r="B39" s="43"/>
      <c r="C39" s="46"/>
    </row>
    <row r="40" spans="1:3" x14ac:dyDescent="0.25">
      <c r="A40" s="48" t="s">
        <v>21</v>
      </c>
      <c r="B40" s="49">
        <v>19960.63</v>
      </c>
      <c r="C40" s="46"/>
    </row>
    <row r="41" spans="1:3" x14ac:dyDescent="0.25">
      <c r="A41" s="50"/>
      <c r="B41" s="13"/>
      <c r="C41" s="46"/>
    </row>
    <row r="42" spans="1:3" x14ac:dyDescent="0.25">
      <c r="A42" t="s">
        <v>22</v>
      </c>
    </row>
    <row r="43" spans="1:3" x14ac:dyDescent="0.25">
      <c r="A43" t="s">
        <v>23</v>
      </c>
    </row>
    <row r="45" spans="1:3" x14ac:dyDescent="0.25">
      <c r="A45" s="1" t="s">
        <v>147</v>
      </c>
      <c r="B45" s="1" t="s">
        <v>178</v>
      </c>
    </row>
    <row r="46" spans="1:3" x14ac:dyDescent="0.25">
      <c r="A46" s="51" t="s">
        <v>183</v>
      </c>
      <c r="B46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664EE-1D65-439D-AA01-91BCA314B3EF}">
  <dimension ref="A1:H118"/>
  <sheetViews>
    <sheetView topLeftCell="A30" workbookViewId="0">
      <selection activeCell="A49" sqref="A49"/>
    </sheetView>
  </sheetViews>
  <sheetFormatPr defaultRowHeight="15" x14ac:dyDescent="0.25"/>
  <cols>
    <col min="1" max="1" width="27.5703125" customWidth="1"/>
    <col min="2" max="2" width="10.85546875" customWidth="1"/>
    <col min="5" max="5" width="9.5703125" customWidth="1"/>
    <col min="6" max="6" width="1.7109375" customWidth="1"/>
    <col min="7" max="7" width="9.140625" customWidth="1"/>
    <col min="8" max="8" width="9.85546875" customWidth="1"/>
  </cols>
  <sheetData>
    <row r="1" spans="1:8" ht="15.75" thickBot="1" x14ac:dyDescent="0.3">
      <c r="A1" s="52" t="s">
        <v>178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179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31854.82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SUM(H45+H53)</f>
        <v>3836.31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28018.51</v>
      </c>
    </row>
    <row r="8" spans="1:8" x14ac:dyDescent="0.25">
      <c r="A8" s="54" t="s">
        <v>38</v>
      </c>
      <c r="B8" s="62">
        <v>0.19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2211.23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/>
      <c r="C11" s="54"/>
      <c r="D11" s="54"/>
      <c r="E11" s="63"/>
      <c r="F11" s="60"/>
      <c r="G11" s="64" t="s">
        <v>42</v>
      </c>
      <c r="H11" s="98">
        <v>58238.22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43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/>
      <c r="C14" s="54"/>
      <c r="D14" s="54"/>
      <c r="E14" s="63">
        <v>1500</v>
      </c>
      <c r="F14" s="60"/>
      <c r="G14" s="70" t="s">
        <v>46</v>
      </c>
      <c r="H14" s="102">
        <f>SUM(H7+H9+H11)</f>
        <v>88467.959999999992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/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0.19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/>
      <c r="C23" s="54"/>
      <c r="D23" s="54"/>
      <c r="E23" s="59"/>
      <c r="F23" s="60"/>
      <c r="G23" s="77" t="s">
        <v>58</v>
      </c>
      <c r="H23" s="104">
        <f>SUM(B26)</f>
        <v>17174.689999999999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/>
      <c r="C25" s="54"/>
      <c r="D25" s="54"/>
      <c r="E25" s="59"/>
      <c r="F25" s="60"/>
      <c r="G25" s="78"/>
      <c r="H25" s="106">
        <f>SUM(H23:H24)</f>
        <v>17174.689999999999</v>
      </c>
    </row>
    <row r="26" spans="1:8" x14ac:dyDescent="0.25">
      <c r="A26" s="71" t="s">
        <v>58</v>
      </c>
      <c r="B26" s="72">
        <f>SUM(B20:B23)</f>
        <v>17174.689999999999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SUM(B118)</f>
        <v>3829.31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3829.31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133.28</v>
      </c>
      <c r="C31" s="84">
        <v>133.28</v>
      </c>
      <c r="D31" s="85"/>
      <c r="E31" s="86">
        <v>750</v>
      </c>
      <c r="F31" s="60"/>
      <c r="G31" s="87" t="s">
        <v>70</v>
      </c>
      <c r="H31" s="109">
        <f>SUM(H20+H25-H29)</f>
        <v>88467.96</v>
      </c>
    </row>
    <row r="32" spans="1:8" x14ac:dyDescent="0.25">
      <c r="A32" s="54" t="s">
        <v>71</v>
      </c>
      <c r="B32" s="83">
        <v>1627.68</v>
      </c>
      <c r="C32" s="84">
        <v>1627.88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40</v>
      </c>
      <c r="C33" s="84">
        <v>40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88" t="s">
        <v>74</v>
      </c>
    </row>
    <row r="36" spans="1:8" x14ac:dyDescent="0.25">
      <c r="A36" s="53" t="s">
        <v>75</v>
      </c>
      <c r="B36" s="83"/>
      <c r="C36" s="84"/>
      <c r="D36" s="85"/>
      <c r="E36" s="63"/>
      <c r="F36" s="60"/>
      <c r="G36" s="89">
        <v>1872</v>
      </c>
      <c r="H36" s="89">
        <v>143.74</v>
      </c>
    </row>
    <row r="37" spans="1:8" x14ac:dyDescent="0.25">
      <c r="A37" s="54" t="s">
        <v>76</v>
      </c>
      <c r="B37" s="83">
        <v>143.74</v>
      </c>
      <c r="C37" s="84"/>
      <c r="D37" s="85"/>
      <c r="E37" s="63">
        <v>450</v>
      </c>
      <c r="F37" s="60"/>
      <c r="G37" s="89">
        <v>1868</v>
      </c>
      <c r="H37" s="111">
        <v>7</v>
      </c>
    </row>
    <row r="38" spans="1:8" x14ac:dyDescent="0.25">
      <c r="A38" s="54" t="s">
        <v>77</v>
      </c>
      <c r="B38" s="83"/>
      <c r="C38" s="84"/>
      <c r="D38" s="85"/>
      <c r="E38" s="63">
        <v>200</v>
      </c>
      <c r="F38" s="60"/>
      <c r="G38" s="89">
        <v>1874</v>
      </c>
      <c r="H38" s="111">
        <v>120</v>
      </c>
    </row>
    <row r="39" spans="1:8" x14ac:dyDescent="0.25">
      <c r="A39" s="54"/>
      <c r="B39" s="83"/>
      <c r="C39" s="84"/>
      <c r="D39" s="85"/>
      <c r="E39" s="63"/>
      <c r="F39" s="60"/>
      <c r="G39" s="89">
        <v>1875</v>
      </c>
      <c r="H39" s="112">
        <v>433.61</v>
      </c>
    </row>
    <row r="40" spans="1:8" x14ac:dyDescent="0.25">
      <c r="A40" s="53" t="s">
        <v>78</v>
      </c>
      <c r="B40" s="83"/>
      <c r="C40" s="84"/>
      <c r="D40" s="85"/>
      <c r="E40" s="63"/>
      <c r="F40" s="60"/>
      <c r="G40" s="90">
        <v>1876</v>
      </c>
      <c r="H40" s="123">
        <v>150.41</v>
      </c>
    </row>
    <row r="41" spans="1:8" x14ac:dyDescent="0.25">
      <c r="A41" s="54" t="s">
        <v>79</v>
      </c>
      <c r="B41" s="83"/>
      <c r="C41" s="84"/>
      <c r="D41" s="85"/>
      <c r="E41" s="63">
        <v>150</v>
      </c>
      <c r="F41" s="60"/>
      <c r="G41" s="90">
        <v>1877</v>
      </c>
      <c r="H41" s="123">
        <v>300</v>
      </c>
    </row>
    <row r="42" spans="1:8" x14ac:dyDescent="0.25">
      <c r="A42" s="54" t="s">
        <v>81</v>
      </c>
      <c r="B42" s="83"/>
      <c r="C42" s="84"/>
      <c r="D42" s="85"/>
      <c r="E42" s="63">
        <v>260</v>
      </c>
      <c r="F42" s="60"/>
      <c r="G42" s="90">
        <v>1878</v>
      </c>
      <c r="H42" s="113">
        <v>899.43</v>
      </c>
    </row>
    <row r="43" spans="1:8" x14ac:dyDescent="0.25">
      <c r="A43" s="54"/>
      <c r="B43" s="83"/>
      <c r="C43" s="84"/>
      <c r="D43" s="85"/>
      <c r="E43" s="63"/>
      <c r="F43" s="60"/>
      <c r="G43" s="90">
        <v>1879</v>
      </c>
      <c r="H43" s="124">
        <v>14.39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90">
        <v>1880</v>
      </c>
      <c r="H44" s="121">
        <v>225</v>
      </c>
    </row>
    <row r="45" spans="1:8" x14ac:dyDescent="0.25">
      <c r="A45" s="54" t="s">
        <v>83</v>
      </c>
      <c r="B45" s="83">
        <v>150.41</v>
      </c>
      <c r="C45" s="84">
        <v>150.41</v>
      </c>
      <c r="D45" s="85"/>
      <c r="E45" s="86">
        <v>800</v>
      </c>
      <c r="F45" s="60"/>
      <c r="H45" s="138">
        <f>SUM(H36:H44)</f>
        <v>2293.58</v>
      </c>
    </row>
    <row r="46" spans="1:8" x14ac:dyDescent="0.25">
      <c r="A46" s="54" t="s">
        <v>84</v>
      </c>
      <c r="B46" s="83"/>
      <c r="C46" s="84"/>
      <c r="D46" s="85"/>
      <c r="E46" s="86">
        <v>420</v>
      </c>
      <c r="F46" s="60"/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</row>
    <row r="48" spans="1:8" x14ac:dyDescent="0.25">
      <c r="A48" s="54" t="s">
        <v>86</v>
      </c>
      <c r="B48" s="83"/>
      <c r="C48" s="84"/>
      <c r="D48" s="85"/>
      <c r="E48" s="86"/>
      <c r="F48" s="60"/>
      <c r="G48" s="90" t="s">
        <v>180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90">
        <v>1881</v>
      </c>
      <c r="H49" s="136">
        <v>450</v>
      </c>
    </row>
    <row r="50" spans="1:8" x14ac:dyDescent="0.25">
      <c r="A50" s="54" t="s">
        <v>88</v>
      </c>
      <c r="B50" s="83"/>
      <c r="C50" s="84"/>
      <c r="D50" s="85"/>
      <c r="E50" s="86"/>
      <c r="F50" s="60"/>
      <c r="G50" s="90">
        <v>1882</v>
      </c>
      <c r="H50" s="136">
        <v>151.19999999999999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90">
        <v>1883</v>
      </c>
      <c r="H51" s="121">
        <v>40</v>
      </c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90">
        <v>1885</v>
      </c>
      <c r="H52" s="137">
        <v>901.53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G53" s="89"/>
      <c r="H53" s="139">
        <f>SUM(H49:H52)</f>
        <v>1542.73</v>
      </c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  <c r="H55" s="116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/>
      <c r="C62" s="84"/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92"/>
      <c r="C64" s="92"/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  <c r="G65" s="93"/>
      <c r="H65" s="117"/>
    </row>
    <row r="66" spans="1:8" x14ac:dyDescent="0.25">
      <c r="A66" s="53" t="s">
        <v>100</v>
      </c>
      <c r="B66" s="83"/>
      <c r="C66" s="84"/>
      <c r="D66" s="85"/>
      <c r="E66" s="63"/>
      <c r="F66" s="60"/>
      <c r="G66" s="93"/>
      <c r="H66" s="117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/>
      <c r="C68" s="84"/>
      <c r="D68" s="85"/>
      <c r="E68" s="91">
        <v>175</v>
      </c>
      <c r="F68" s="60"/>
      <c r="G68" s="93"/>
      <c r="H68" s="117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/>
      <c r="C71" s="84"/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14.39</v>
      </c>
      <c r="C73" s="84">
        <v>11.99</v>
      </c>
      <c r="D73" s="85">
        <v>2.4</v>
      </c>
      <c r="E73" s="91"/>
      <c r="F73" s="60"/>
      <c r="G73" s="93"/>
      <c r="H73" s="117"/>
    </row>
    <row r="74" spans="1:8" x14ac:dyDescent="0.25">
      <c r="A74" s="54"/>
      <c r="B74" s="83"/>
      <c r="C74" s="84"/>
      <c r="D74" s="85"/>
      <c r="E74" s="91"/>
      <c r="F74" s="60"/>
      <c r="G74" s="93"/>
      <c r="H74" s="117"/>
    </row>
    <row r="75" spans="1:8" x14ac:dyDescent="0.25">
      <c r="A75" s="53" t="s">
        <v>105</v>
      </c>
      <c r="B75" s="83"/>
      <c r="C75" s="84"/>
      <c r="D75" s="85"/>
      <c r="E75" s="63"/>
      <c r="F75" s="60"/>
      <c r="G75" s="93"/>
      <c r="H75" s="117"/>
    </row>
    <row r="76" spans="1:8" x14ac:dyDescent="0.25">
      <c r="A76" s="54" t="s">
        <v>106</v>
      </c>
      <c r="B76" s="83"/>
      <c r="C76" s="84"/>
      <c r="D76" s="85"/>
      <c r="E76" s="86">
        <v>1500</v>
      </c>
      <c r="F76" s="60"/>
      <c r="G76" s="93"/>
      <c r="H76" s="117"/>
    </row>
    <row r="77" spans="1:8" x14ac:dyDescent="0.25">
      <c r="A77" s="54" t="s">
        <v>107</v>
      </c>
      <c r="B77" s="83"/>
      <c r="C77" s="84"/>
      <c r="D77" s="85"/>
      <c r="E77" s="86">
        <v>150</v>
      </c>
      <c r="F77" s="60"/>
      <c r="G77" s="93"/>
      <c r="H77" s="117"/>
    </row>
    <row r="78" spans="1:8" x14ac:dyDescent="0.25">
      <c r="A78" s="54" t="s">
        <v>108</v>
      </c>
      <c r="B78" s="83">
        <v>225</v>
      </c>
      <c r="C78" s="84">
        <v>225</v>
      </c>
      <c r="D78" s="85"/>
      <c r="E78" s="86">
        <v>2700</v>
      </c>
      <c r="F78" s="60"/>
      <c r="G78" s="93"/>
      <c r="H78" s="117"/>
    </row>
    <row r="79" spans="1:8" x14ac:dyDescent="0.25">
      <c r="A79" s="54" t="s">
        <v>109</v>
      </c>
      <c r="B79" s="83"/>
      <c r="C79" s="84"/>
      <c r="D79" s="85"/>
      <c r="E79" s="86">
        <v>250</v>
      </c>
      <c r="F79" s="60"/>
      <c r="G79" s="93"/>
      <c r="H79" s="117"/>
    </row>
    <row r="80" spans="1:8" x14ac:dyDescent="0.25">
      <c r="A80" s="54" t="s">
        <v>110</v>
      </c>
      <c r="B80" s="83"/>
      <c r="C80" s="84"/>
      <c r="D80" s="85"/>
      <c r="E80" s="86">
        <v>25</v>
      </c>
      <c r="F80" s="60"/>
      <c r="G80" s="93"/>
      <c r="H80" s="117"/>
    </row>
    <row r="81" spans="1:8" x14ac:dyDescent="0.25">
      <c r="A81" s="54" t="s">
        <v>111</v>
      </c>
      <c r="B81" s="83"/>
      <c r="C81" s="84"/>
      <c r="D81" s="85"/>
      <c r="E81" s="86">
        <v>250</v>
      </c>
      <c r="F81" s="60"/>
      <c r="G81" s="93"/>
      <c r="H81" s="117"/>
    </row>
    <row r="82" spans="1:8" x14ac:dyDescent="0.25">
      <c r="A82" s="54" t="s">
        <v>112</v>
      </c>
      <c r="B82" s="83"/>
      <c r="C82" s="84"/>
      <c r="D82" s="85"/>
      <c r="E82" s="86">
        <v>1000</v>
      </c>
      <c r="F82" s="60"/>
      <c r="G82" s="93"/>
      <c r="H82" s="117"/>
    </row>
    <row r="83" spans="1:8" x14ac:dyDescent="0.25">
      <c r="A83" s="54" t="s">
        <v>113</v>
      </c>
      <c r="B83" s="83"/>
      <c r="C83" s="84"/>
      <c r="D83" s="85"/>
      <c r="E83" s="86">
        <v>1500</v>
      </c>
      <c r="F83" s="60"/>
      <c r="G83" s="93"/>
      <c r="H83" s="117"/>
    </row>
    <row r="84" spans="1:8" x14ac:dyDescent="0.25">
      <c r="A84" s="54" t="s">
        <v>114</v>
      </c>
      <c r="B84" s="83"/>
      <c r="C84" s="84"/>
      <c r="D84" s="85"/>
      <c r="E84" s="86">
        <v>1000</v>
      </c>
      <c r="F84" s="60"/>
      <c r="G84" s="93"/>
      <c r="H84" s="117"/>
    </row>
    <row r="85" spans="1:8" x14ac:dyDescent="0.25">
      <c r="A85" s="54" t="s">
        <v>115</v>
      </c>
      <c r="B85" s="83"/>
      <c r="C85" s="84"/>
      <c r="D85" s="85"/>
      <c r="E85" s="86">
        <v>300</v>
      </c>
      <c r="F85" s="60"/>
      <c r="G85" s="93"/>
      <c r="H85" s="117"/>
    </row>
    <row r="86" spans="1:8" x14ac:dyDescent="0.25">
      <c r="A86" s="54"/>
      <c r="B86" s="83"/>
      <c r="C86" s="84"/>
      <c r="D86" s="85"/>
      <c r="E86" s="91"/>
      <c r="F86" s="60"/>
      <c r="G86" s="93"/>
      <c r="H86" s="117"/>
    </row>
    <row r="87" spans="1:8" x14ac:dyDescent="0.25">
      <c r="A87" s="53" t="s">
        <v>116</v>
      </c>
      <c r="B87" s="83"/>
      <c r="C87" s="84"/>
      <c r="D87" s="85"/>
      <c r="E87" s="63"/>
      <c r="F87" s="60"/>
      <c r="G87" s="93"/>
      <c r="H87" s="117"/>
    </row>
    <row r="88" spans="1:8" x14ac:dyDescent="0.25">
      <c r="A88" s="54" t="s">
        <v>117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118</v>
      </c>
      <c r="B89" s="83"/>
      <c r="C89" s="84"/>
      <c r="D89" s="85"/>
      <c r="E89" s="63">
        <v>300</v>
      </c>
      <c r="F89" s="60"/>
      <c r="G89" s="93"/>
      <c r="H89" s="117"/>
    </row>
    <row r="90" spans="1:8" x14ac:dyDescent="0.25">
      <c r="A90" s="54" t="s">
        <v>119</v>
      </c>
      <c r="B90" s="83"/>
      <c r="C90" s="84"/>
      <c r="D90" s="85"/>
      <c r="E90" s="63"/>
      <c r="F90" s="60"/>
      <c r="G90" s="93"/>
      <c r="H90" s="117"/>
    </row>
    <row r="91" spans="1:8" x14ac:dyDescent="0.25">
      <c r="A91" s="54"/>
      <c r="B91" s="83"/>
      <c r="C91" s="84"/>
      <c r="D91" s="85"/>
      <c r="E91" s="63"/>
      <c r="F91" s="60"/>
      <c r="G91" s="93"/>
      <c r="H91" s="117"/>
    </row>
    <row r="92" spans="1:8" x14ac:dyDescent="0.25">
      <c r="A92" s="53" t="s">
        <v>120</v>
      </c>
      <c r="B92" s="83"/>
      <c r="C92" s="84"/>
      <c r="D92" s="85"/>
      <c r="E92" s="63"/>
      <c r="F92" s="60"/>
      <c r="G92" s="93"/>
      <c r="H92" s="117"/>
    </row>
    <row r="93" spans="1:8" x14ac:dyDescent="0.25">
      <c r="A93" s="54" t="s">
        <v>121</v>
      </c>
      <c r="B93" s="83"/>
      <c r="C93" s="84"/>
      <c r="D93" s="85"/>
      <c r="E93" s="86">
        <v>500</v>
      </c>
      <c r="F93" s="60"/>
      <c r="G93" s="93"/>
      <c r="H93" s="117"/>
    </row>
    <row r="94" spans="1:8" x14ac:dyDescent="0.25">
      <c r="A94" s="54" t="s">
        <v>122</v>
      </c>
      <c r="B94" s="83"/>
      <c r="C94" s="84"/>
      <c r="D94" s="85"/>
      <c r="E94" s="86"/>
      <c r="F94" s="60"/>
      <c r="G94" s="93"/>
      <c r="H94" s="117"/>
    </row>
    <row r="95" spans="1:8" x14ac:dyDescent="0.25">
      <c r="A95" s="54" t="s">
        <v>123</v>
      </c>
      <c r="B95" s="83"/>
      <c r="C95" s="84"/>
      <c r="D95" s="85"/>
      <c r="E95" s="86"/>
      <c r="F95" s="60"/>
      <c r="G95" s="93"/>
    </row>
    <row r="96" spans="1:8" x14ac:dyDescent="0.25">
      <c r="A96" s="54" t="s">
        <v>124</v>
      </c>
      <c r="B96" s="83"/>
      <c r="C96" s="84"/>
      <c r="D96" s="85"/>
      <c r="E96" s="86"/>
      <c r="F96" s="60"/>
      <c r="G96" s="93"/>
    </row>
    <row r="97" spans="1:7" x14ac:dyDescent="0.25">
      <c r="A97" s="54" t="s">
        <v>154</v>
      </c>
      <c r="B97" s="83"/>
      <c r="C97" s="84"/>
      <c r="D97" s="85"/>
      <c r="E97" s="86">
        <v>1000</v>
      </c>
      <c r="F97" s="60"/>
      <c r="G97" s="93"/>
    </row>
    <row r="98" spans="1:7" x14ac:dyDescent="0.25">
      <c r="A98" s="54" t="s">
        <v>155</v>
      </c>
      <c r="B98" s="83"/>
      <c r="C98" s="84"/>
      <c r="D98" s="85"/>
      <c r="E98" s="86">
        <v>500</v>
      </c>
      <c r="F98" s="60"/>
      <c r="G98" s="93"/>
    </row>
    <row r="99" spans="1:7" x14ac:dyDescent="0.25">
      <c r="A99" s="54" t="s">
        <v>125</v>
      </c>
      <c r="B99" s="83"/>
      <c r="C99" s="84"/>
      <c r="D99" s="85"/>
      <c r="E99" s="86"/>
      <c r="F99" s="60"/>
      <c r="G99" s="93"/>
    </row>
    <row r="100" spans="1:7" x14ac:dyDescent="0.25">
      <c r="A100" s="54" t="s">
        <v>126</v>
      </c>
      <c r="B100" s="83"/>
      <c r="C100" s="84"/>
      <c r="D100" s="85"/>
      <c r="E100" s="86">
        <v>100</v>
      </c>
      <c r="F100" s="60"/>
      <c r="G100" s="93"/>
    </row>
    <row r="101" spans="1:7" x14ac:dyDescent="0.25">
      <c r="A101" s="54" t="s">
        <v>127</v>
      </c>
      <c r="B101" s="83"/>
      <c r="C101" s="84"/>
      <c r="D101" s="85"/>
      <c r="E101" s="86"/>
      <c r="F101" s="60"/>
      <c r="G101" s="93"/>
    </row>
    <row r="102" spans="1:7" x14ac:dyDescent="0.25">
      <c r="A102" s="54" t="s">
        <v>12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11</v>
      </c>
      <c r="B103" s="83"/>
      <c r="C103" s="84"/>
      <c r="D103" s="85"/>
      <c r="E103" s="86">
        <v>100</v>
      </c>
      <c r="F103" s="60"/>
      <c r="G103" s="93" t="s">
        <v>169</v>
      </c>
    </row>
    <row r="104" spans="1:7" x14ac:dyDescent="0.25">
      <c r="A104" s="54" t="s">
        <v>128</v>
      </c>
      <c r="B104" s="83"/>
      <c r="C104" s="84"/>
      <c r="D104" s="85"/>
      <c r="E104" s="86"/>
      <c r="F104" s="60"/>
      <c r="G104" s="93"/>
    </row>
    <row r="105" spans="1:7" x14ac:dyDescent="0.25">
      <c r="A105" s="54" t="s">
        <v>129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130</v>
      </c>
      <c r="B106" s="83"/>
      <c r="C106" s="84"/>
      <c r="D106" s="85"/>
      <c r="E106" s="86">
        <v>150</v>
      </c>
      <c r="F106" s="60"/>
      <c r="G106" s="93"/>
    </row>
    <row r="107" spans="1:7" x14ac:dyDescent="0.25">
      <c r="A107" s="54" t="s">
        <v>131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132</v>
      </c>
      <c r="B108" s="83">
        <v>450</v>
      </c>
      <c r="C108" s="84">
        <v>450</v>
      </c>
      <c r="D108" s="85"/>
      <c r="E108" s="86">
        <v>1000</v>
      </c>
      <c r="F108" s="60"/>
      <c r="G108" s="93"/>
    </row>
    <row r="109" spans="1:7" x14ac:dyDescent="0.25">
      <c r="A109" s="54" t="s">
        <v>156</v>
      </c>
      <c r="B109" s="83"/>
      <c r="C109" s="84"/>
      <c r="D109" s="85"/>
      <c r="E109" s="86">
        <v>1000</v>
      </c>
      <c r="F109" s="60"/>
      <c r="G109" s="93"/>
    </row>
    <row r="110" spans="1:7" x14ac:dyDescent="0.25">
      <c r="A110" s="54" t="s">
        <v>133</v>
      </c>
      <c r="B110" s="83"/>
      <c r="C110" s="84"/>
      <c r="D110" s="85"/>
      <c r="E110" s="91">
        <v>100</v>
      </c>
      <c r="F110" s="60"/>
      <c r="G110" s="93"/>
    </row>
    <row r="111" spans="1:7" x14ac:dyDescent="0.25">
      <c r="A111" s="54" t="s">
        <v>134</v>
      </c>
      <c r="B111" s="83"/>
      <c r="C111" s="84"/>
      <c r="D111" s="85"/>
      <c r="E111" s="91">
        <v>100</v>
      </c>
      <c r="F111" s="60"/>
      <c r="G111" s="93"/>
    </row>
    <row r="112" spans="1:7" x14ac:dyDescent="0.25">
      <c r="A112" s="54" t="s">
        <v>135</v>
      </c>
      <c r="B112" s="83"/>
      <c r="C112" s="84"/>
      <c r="D112" s="85"/>
      <c r="E112" s="91"/>
      <c r="F112" s="60"/>
      <c r="G112" s="93"/>
    </row>
    <row r="113" spans="1:7" x14ac:dyDescent="0.25">
      <c r="A113" s="54" t="s">
        <v>136</v>
      </c>
      <c r="B113" s="83"/>
      <c r="C113" s="84"/>
      <c r="D113" s="85"/>
      <c r="E113" s="91"/>
      <c r="F113" s="60"/>
      <c r="G113" s="93"/>
    </row>
    <row r="114" spans="1:7" x14ac:dyDescent="0.25">
      <c r="A114" s="54" t="s">
        <v>137</v>
      </c>
      <c r="B114" s="83"/>
      <c r="C114" s="84"/>
      <c r="D114" s="85"/>
      <c r="E114" s="94"/>
      <c r="F114" s="60"/>
      <c r="G114" s="93"/>
    </row>
    <row r="115" spans="1:7" x14ac:dyDescent="0.25">
      <c r="A115" s="54" t="s">
        <v>138</v>
      </c>
      <c r="B115" s="83"/>
      <c r="C115" s="84"/>
      <c r="D115" s="85"/>
      <c r="E115" s="94"/>
      <c r="F115" s="60"/>
      <c r="G115" s="54"/>
    </row>
    <row r="116" spans="1:7" x14ac:dyDescent="0.25">
      <c r="A116" s="54" t="s">
        <v>139</v>
      </c>
      <c r="B116" s="83"/>
      <c r="C116" s="84"/>
      <c r="D116" s="85"/>
      <c r="E116" s="94"/>
      <c r="F116" s="60"/>
      <c r="G116" s="54"/>
    </row>
    <row r="117" spans="1:7" x14ac:dyDescent="0.25">
      <c r="A117" s="54"/>
      <c r="B117" s="83"/>
      <c r="C117" s="84"/>
      <c r="D117" s="85"/>
      <c r="E117" s="94"/>
      <c r="F117" s="60"/>
      <c r="G117" s="54"/>
    </row>
    <row r="118" spans="1:7" x14ac:dyDescent="0.25">
      <c r="A118" s="54" t="s">
        <v>140</v>
      </c>
      <c r="B118" s="62">
        <f>SUM(B31:B116)</f>
        <v>3829.31</v>
      </c>
      <c r="C118" s="62">
        <f>SUM(C31:C116)</f>
        <v>3588.56</v>
      </c>
      <c r="D118" s="62"/>
      <c r="E118" s="86">
        <f>SUM(E31:E117)</f>
        <v>33957.120000000003</v>
      </c>
      <c r="F118" s="60"/>
      <c r="G118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3A8F3-6876-4FB3-9F13-B8D5C923D8F0}">
  <dimension ref="A1:C48"/>
  <sheetViews>
    <sheetView workbookViewId="0">
      <selection sqref="A1:C48"/>
    </sheetView>
  </sheetViews>
  <sheetFormatPr defaultRowHeight="15" x14ac:dyDescent="0.25"/>
  <cols>
    <col min="1" max="1" width="49.140625" customWidth="1"/>
    <col min="2" max="2" width="19.85546875" customWidth="1"/>
    <col min="3" max="3" width="11.7109375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3">
        <v>43983</v>
      </c>
      <c r="B2" s="2"/>
    </row>
    <row r="3" spans="1:3" ht="15" customHeight="1" x14ac:dyDescent="0.25">
      <c r="A3" s="4" t="s">
        <v>0</v>
      </c>
      <c r="B3" s="5" t="s">
        <v>1</v>
      </c>
      <c r="C3" s="4" t="s">
        <v>2</v>
      </c>
    </row>
    <row r="4" spans="1:3" x14ac:dyDescent="0.25">
      <c r="A4" s="9"/>
      <c r="B4" s="7"/>
      <c r="C4" s="8"/>
    </row>
    <row r="5" spans="1:3" ht="15.75" thickBot="1" x14ac:dyDescent="0.3">
      <c r="A5" s="10"/>
      <c r="B5" s="11"/>
    </row>
    <row r="6" spans="1:3" ht="15.75" thickBot="1" x14ac:dyDescent="0.3">
      <c r="A6" s="12"/>
      <c r="B6" s="13"/>
    </row>
    <row r="7" spans="1:3" x14ac:dyDescent="0.25">
      <c r="A7" s="14" t="s">
        <v>3</v>
      </c>
      <c r="B7" s="15"/>
      <c r="C7" s="16"/>
    </row>
    <row r="8" spans="1:3" x14ac:dyDescent="0.25">
      <c r="A8" s="17" t="s">
        <v>184</v>
      </c>
      <c r="B8" s="18">
        <v>320.58999999999997</v>
      </c>
      <c r="C8" s="8" t="s">
        <v>4</v>
      </c>
    </row>
    <row r="9" spans="1:3" x14ac:dyDescent="0.25">
      <c r="A9" s="17" t="s">
        <v>185</v>
      </c>
      <c r="B9" s="19">
        <v>450</v>
      </c>
      <c r="C9" s="17" t="s">
        <v>4</v>
      </c>
    </row>
    <row r="10" spans="1:3" x14ac:dyDescent="0.25">
      <c r="A10" s="8" t="s">
        <v>186</v>
      </c>
      <c r="B10" s="19">
        <v>450</v>
      </c>
      <c r="C10" s="17" t="s">
        <v>4</v>
      </c>
    </row>
    <row r="11" spans="1:3" x14ac:dyDescent="0.25">
      <c r="A11" s="20" t="s">
        <v>187</v>
      </c>
      <c r="B11" s="21">
        <v>52.5</v>
      </c>
      <c r="C11" s="20" t="s">
        <v>4</v>
      </c>
    </row>
    <row r="12" spans="1:3" x14ac:dyDescent="0.25">
      <c r="A12" s="22" t="s">
        <v>188</v>
      </c>
      <c r="B12" s="21">
        <v>14.39</v>
      </c>
      <c r="C12" s="22" t="s">
        <v>4</v>
      </c>
    </row>
    <row r="13" spans="1:3" x14ac:dyDescent="0.25">
      <c r="A13" s="8" t="s">
        <v>189</v>
      </c>
      <c r="B13" s="19">
        <v>150</v>
      </c>
      <c r="C13" s="8" t="s">
        <v>4</v>
      </c>
    </row>
    <row r="14" spans="1:3" x14ac:dyDescent="0.25">
      <c r="A14" s="8" t="s">
        <v>190</v>
      </c>
      <c r="B14" s="19">
        <v>52.75</v>
      </c>
      <c r="C14" s="17" t="s">
        <v>4</v>
      </c>
    </row>
    <row r="15" spans="1:3" x14ac:dyDescent="0.25">
      <c r="A15" s="23" t="s">
        <v>144</v>
      </c>
      <c r="B15" s="140">
        <v>813.94</v>
      </c>
      <c r="C15" s="20" t="s">
        <v>4</v>
      </c>
    </row>
    <row r="16" spans="1:3" x14ac:dyDescent="0.25">
      <c r="A16" s="23" t="s">
        <v>145</v>
      </c>
      <c r="B16" s="140">
        <v>67.11</v>
      </c>
      <c r="C16" s="22" t="s">
        <v>4</v>
      </c>
    </row>
    <row r="17" spans="1:3" x14ac:dyDescent="0.25">
      <c r="A17" s="23" t="s">
        <v>146</v>
      </c>
      <c r="B17" s="19">
        <v>20</v>
      </c>
      <c r="C17" s="22" t="s">
        <v>4</v>
      </c>
    </row>
    <row r="18" spans="1:3" x14ac:dyDescent="0.25">
      <c r="A18" s="23" t="s">
        <v>194</v>
      </c>
      <c r="B18" s="19">
        <v>250</v>
      </c>
      <c r="C18" s="22" t="s">
        <v>4</v>
      </c>
    </row>
    <row r="19" spans="1:3" x14ac:dyDescent="0.25">
      <c r="A19" s="23" t="s">
        <v>193</v>
      </c>
      <c r="B19" s="21">
        <v>57.53</v>
      </c>
      <c r="C19" s="22" t="s">
        <v>4</v>
      </c>
    </row>
    <row r="20" spans="1:3" ht="15.75" thickBot="1" x14ac:dyDescent="0.3">
      <c r="A20" s="141"/>
      <c r="B20" s="142">
        <f>SUM(B8:B19)</f>
        <v>2698.8100000000004</v>
      </c>
      <c r="C20" s="22"/>
    </row>
    <row r="21" spans="1:3" ht="15.75" thickBot="1" x14ac:dyDescent="0.3">
      <c r="A21" s="25"/>
      <c r="B21" s="13"/>
    </row>
    <row r="22" spans="1:3" ht="15.75" thickBot="1" x14ac:dyDescent="0.3">
      <c r="A22" s="26" t="s">
        <v>179</v>
      </c>
      <c r="C22" s="12"/>
    </row>
    <row r="23" spans="1:3" ht="15.75" thickBot="1" x14ac:dyDescent="0.3">
      <c r="A23" s="27" t="s">
        <v>5</v>
      </c>
      <c r="B23" s="28">
        <v>31854.82</v>
      </c>
      <c r="C23" s="29"/>
    </row>
    <row r="24" spans="1:3" ht="15.75" thickBot="1" x14ac:dyDescent="0.3">
      <c r="A24" s="30" t="s">
        <v>6</v>
      </c>
      <c r="B24" s="31">
        <v>2211.23</v>
      </c>
      <c r="C24" s="29"/>
    </row>
    <row r="25" spans="1:3" ht="15.75" thickBot="1" x14ac:dyDescent="0.3">
      <c r="A25" s="25" t="s">
        <v>7</v>
      </c>
      <c r="B25" s="32">
        <f>SUM(B23:B24)</f>
        <v>34066.050000000003</v>
      </c>
      <c r="C25" s="29"/>
    </row>
    <row r="26" spans="1:3" ht="15.75" thickBot="1" x14ac:dyDescent="0.3">
      <c r="A26" s="12"/>
      <c r="B26" s="33"/>
      <c r="C26" s="29"/>
    </row>
    <row r="27" spans="1:3" ht="15.75" thickBot="1" x14ac:dyDescent="0.3">
      <c r="A27" s="25" t="s">
        <v>8</v>
      </c>
      <c r="B27" s="2"/>
      <c r="C27" s="29"/>
    </row>
    <row r="28" spans="1:3" ht="15.75" thickBot="1" x14ac:dyDescent="0.3">
      <c r="A28" s="34" t="s">
        <v>9</v>
      </c>
      <c r="B28" s="35">
        <v>58238.22</v>
      </c>
      <c r="C28" s="29"/>
    </row>
    <row r="29" spans="1:3" ht="15.75" thickBot="1" x14ac:dyDescent="0.3">
      <c r="A29" s="12"/>
      <c r="B29" s="13"/>
      <c r="C29" s="29"/>
    </row>
    <row r="30" spans="1:3" ht="15.75" thickBot="1" x14ac:dyDescent="0.3">
      <c r="A30" s="36" t="s">
        <v>10</v>
      </c>
      <c r="B30" s="2"/>
      <c r="C30" s="29"/>
    </row>
    <row r="31" spans="1:3" ht="15.75" thickBot="1" x14ac:dyDescent="0.3">
      <c r="A31" s="36" t="s">
        <v>11</v>
      </c>
      <c r="B31" s="37">
        <v>0</v>
      </c>
      <c r="C31" s="38"/>
    </row>
    <row r="32" spans="1:3" ht="15.75" thickBot="1" x14ac:dyDescent="0.3">
      <c r="A32" s="27" t="s">
        <v>12</v>
      </c>
      <c r="B32" s="39">
        <v>266.85000000000002</v>
      </c>
      <c r="C32" s="38"/>
    </row>
    <row r="33" spans="1:3" ht="15.75" thickBot="1" x14ac:dyDescent="0.3">
      <c r="A33" s="27" t="s">
        <v>13</v>
      </c>
      <c r="B33" s="39">
        <v>13058.69</v>
      </c>
      <c r="C33" s="38"/>
    </row>
    <row r="34" spans="1:3" x14ac:dyDescent="0.25">
      <c r="A34" s="40" t="s">
        <v>14</v>
      </c>
      <c r="B34" s="41">
        <v>10265.98</v>
      </c>
      <c r="C34" s="38"/>
    </row>
    <row r="35" spans="1:3" x14ac:dyDescent="0.25">
      <c r="A35" s="42" t="s">
        <v>15</v>
      </c>
      <c r="B35" s="43">
        <v>1551.78</v>
      </c>
      <c r="C35" s="38"/>
    </row>
    <row r="36" spans="1:3" x14ac:dyDescent="0.25">
      <c r="A36" s="44" t="s">
        <v>16</v>
      </c>
      <c r="B36" s="43">
        <v>288.62</v>
      </c>
      <c r="C36" s="38"/>
    </row>
    <row r="37" spans="1:3" x14ac:dyDescent="0.25">
      <c r="A37" s="42" t="s">
        <v>17</v>
      </c>
      <c r="B37" s="43">
        <v>72.040000000000006</v>
      </c>
      <c r="C37" s="38"/>
    </row>
    <row r="38" spans="1:3" x14ac:dyDescent="0.25">
      <c r="A38" s="42" t="s">
        <v>18</v>
      </c>
      <c r="B38" s="45">
        <v>865.33</v>
      </c>
      <c r="C38" s="46"/>
    </row>
    <row r="39" spans="1:3" x14ac:dyDescent="0.25">
      <c r="A39" s="42" t="s">
        <v>19</v>
      </c>
      <c r="B39" s="45">
        <v>5678</v>
      </c>
      <c r="C39" s="46" t="s">
        <v>20</v>
      </c>
    </row>
    <row r="40" spans="1:3" x14ac:dyDescent="0.25">
      <c r="A40" s="42" t="s">
        <v>176</v>
      </c>
      <c r="B40" s="43">
        <v>1000</v>
      </c>
      <c r="C40" s="46"/>
    </row>
    <row r="41" spans="1:3" x14ac:dyDescent="0.25">
      <c r="A41" s="47"/>
      <c r="B41" s="43"/>
      <c r="C41" s="46"/>
    </row>
    <row r="42" spans="1:3" x14ac:dyDescent="0.25">
      <c r="A42" s="48" t="s">
        <v>21</v>
      </c>
      <c r="B42" s="49">
        <v>19960.63</v>
      </c>
      <c r="C42" s="46"/>
    </row>
    <row r="43" spans="1:3" x14ac:dyDescent="0.25">
      <c r="A43" s="50"/>
      <c r="B43" s="13"/>
      <c r="C43" s="46"/>
    </row>
    <row r="44" spans="1:3" x14ac:dyDescent="0.25">
      <c r="A44" t="s">
        <v>22</v>
      </c>
    </row>
    <row r="45" spans="1:3" x14ac:dyDescent="0.25">
      <c r="A45" t="s">
        <v>23</v>
      </c>
    </row>
    <row r="47" spans="1:3" x14ac:dyDescent="0.25">
      <c r="A47" s="1" t="s">
        <v>147</v>
      </c>
      <c r="B47" s="1" t="s">
        <v>191</v>
      </c>
    </row>
    <row r="48" spans="1:3" x14ac:dyDescent="0.25">
      <c r="A48" s="51" t="s">
        <v>192</v>
      </c>
      <c r="B48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CA6FE-72BE-462D-BE82-55393601D5D6}">
  <dimension ref="A1:H118"/>
  <sheetViews>
    <sheetView topLeftCell="A7" workbookViewId="0">
      <selection activeCell="C22" sqref="C22"/>
    </sheetView>
  </sheetViews>
  <sheetFormatPr defaultRowHeight="15" x14ac:dyDescent="0.25"/>
  <cols>
    <col min="1" max="1" width="23.42578125" customWidth="1"/>
    <col min="2" max="2" width="11.28515625" customWidth="1"/>
    <col min="5" max="5" width="10.7109375" customWidth="1"/>
    <col min="6" max="6" width="2.42578125" customWidth="1"/>
    <col min="8" max="8" width="9.85546875" customWidth="1"/>
  </cols>
  <sheetData>
    <row r="1" spans="1:8" ht="15.75" thickBot="1" x14ac:dyDescent="0.3">
      <c r="A1" s="52" t="s">
        <v>191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179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31854.82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SUM(H68)</f>
        <v>6535.12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25319.7</v>
      </c>
    </row>
    <row r="8" spans="1:8" x14ac:dyDescent="0.25">
      <c r="A8" s="54" t="s">
        <v>38</v>
      </c>
      <c r="B8" s="62">
        <v>0.19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2211.23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/>
      <c r="C11" s="54"/>
      <c r="D11" s="54"/>
      <c r="E11" s="63"/>
      <c r="F11" s="60"/>
      <c r="G11" s="64" t="s">
        <v>42</v>
      </c>
      <c r="H11" s="98">
        <v>58238.22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43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/>
      <c r="C14" s="54"/>
      <c r="D14" s="54"/>
      <c r="E14" s="63">
        <v>1500</v>
      </c>
      <c r="F14" s="60"/>
      <c r="G14" s="70" t="s">
        <v>46</v>
      </c>
      <c r="H14" s="102">
        <f>SUM(H7+H9+H11)</f>
        <v>85769.15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/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0.19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/>
      <c r="C23" s="54"/>
      <c r="D23" s="54"/>
      <c r="E23" s="59"/>
      <c r="F23" s="60"/>
      <c r="G23" s="77" t="s">
        <v>58</v>
      </c>
      <c r="H23" s="104">
        <f>SUM(B26)</f>
        <v>17174.689999999999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/>
      <c r="C25" s="54"/>
      <c r="D25" s="54"/>
      <c r="E25" s="59"/>
      <c r="F25" s="60"/>
      <c r="G25" s="78"/>
      <c r="H25" s="106">
        <f>SUM(H23:H24)</f>
        <v>17174.689999999999</v>
      </c>
    </row>
    <row r="26" spans="1:8" x14ac:dyDescent="0.25">
      <c r="A26" s="71" t="s">
        <v>58</v>
      </c>
      <c r="B26" s="72">
        <f>SUM(B20:B23)</f>
        <v>17174.689999999999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SUM(B118)</f>
        <v>6528.12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6528.12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200.39</v>
      </c>
      <c r="C31" s="84">
        <v>200.39</v>
      </c>
      <c r="D31" s="85"/>
      <c r="E31" s="86">
        <v>750</v>
      </c>
      <c r="F31" s="60"/>
      <c r="G31" s="87" t="s">
        <v>70</v>
      </c>
      <c r="H31" s="109">
        <f>SUM(H20+H25-H29)</f>
        <v>85769.150000000009</v>
      </c>
    </row>
    <row r="32" spans="1:8" x14ac:dyDescent="0.25">
      <c r="A32" s="54" t="s">
        <v>71</v>
      </c>
      <c r="B32" s="83">
        <v>2441.62</v>
      </c>
      <c r="C32" s="84">
        <v>2441.62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60</v>
      </c>
      <c r="C33" s="84">
        <v>60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88" t="s">
        <v>74</v>
      </c>
    </row>
    <row r="36" spans="1:8" x14ac:dyDescent="0.25">
      <c r="A36" s="53" t="s">
        <v>75</v>
      </c>
      <c r="B36" s="83"/>
      <c r="C36" s="84"/>
      <c r="D36" s="85"/>
      <c r="E36" s="63"/>
      <c r="F36" s="60"/>
      <c r="G36" s="89">
        <v>1872</v>
      </c>
      <c r="H36" s="89">
        <v>143.74</v>
      </c>
    </row>
    <row r="37" spans="1:8" x14ac:dyDescent="0.25">
      <c r="A37" s="54" t="s">
        <v>76</v>
      </c>
      <c r="B37" s="83">
        <v>143.74</v>
      </c>
      <c r="C37" s="84"/>
      <c r="D37" s="85"/>
      <c r="E37" s="63">
        <v>450</v>
      </c>
      <c r="F37" s="60"/>
      <c r="G37" s="89">
        <v>1868</v>
      </c>
      <c r="H37" s="111">
        <v>7</v>
      </c>
    </row>
    <row r="38" spans="1:8" x14ac:dyDescent="0.25">
      <c r="A38" s="54" t="s">
        <v>77</v>
      </c>
      <c r="B38" s="83"/>
      <c r="C38" s="84"/>
      <c r="D38" s="85"/>
      <c r="E38" s="63">
        <v>200</v>
      </c>
      <c r="F38" s="60"/>
      <c r="G38" s="89">
        <v>1874</v>
      </c>
      <c r="H38" s="111">
        <v>120</v>
      </c>
    </row>
    <row r="39" spans="1:8" x14ac:dyDescent="0.25">
      <c r="A39" s="54"/>
      <c r="B39" s="83"/>
      <c r="C39" s="84"/>
      <c r="D39" s="85"/>
      <c r="E39" s="63"/>
      <c r="F39" s="60"/>
      <c r="G39" s="89">
        <v>1875</v>
      </c>
      <c r="H39" s="112">
        <v>433.61</v>
      </c>
    </row>
    <row r="40" spans="1:8" x14ac:dyDescent="0.25">
      <c r="A40" s="53" t="s">
        <v>78</v>
      </c>
      <c r="B40" s="83"/>
      <c r="C40" s="84"/>
      <c r="D40" s="85"/>
      <c r="E40" s="63"/>
      <c r="F40" s="60"/>
      <c r="G40" s="90">
        <v>1876</v>
      </c>
      <c r="H40" s="123">
        <v>150.41</v>
      </c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>
        <v>1877</v>
      </c>
      <c r="H41" s="123">
        <v>300</v>
      </c>
    </row>
    <row r="42" spans="1:8" x14ac:dyDescent="0.25">
      <c r="A42" s="54" t="s">
        <v>81</v>
      </c>
      <c r="B42" s="83"/>
      <c r="C42" s="84"/>
      <c r="D42" s="85"/>
      <c r="E42" s="63">
        <v>260</v>
      </c>
      <c r="F42" s="60"/>
      <c r="G42" s="90">
        <v>1878</v>
      </c>
      <c r="H42" s="113">
        <v>899.43</v>
      </c>
    </row>
    <row r="43" spans="1:8" x14ac:dyDescent="0.25">
      <c r="A43" s="54"/>
      <c r="B43" s="83"/>
      <c r="C43" s="84"/>
      <c r="D43" s="85"/>
      <c r="E43" s="63"/>
      <c r="F43" s="60"/>
      <c r="G43" s="90">
        <v>1879</v>
      </c>
      <c r="H43" s="124">
        <v>14.39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90">
        <v>1880</v>
      </c>
      <c r="H44" s="121">
        <v>225</v>
      </c>
    </row>
    <row r="45" spans="1:8" x14ac:dyDescent="0.25">
      <c r="A45" s="54" t="s">
        <v>83</v>
      </c>
      <c r="B45" s="83">
        <v>207.94</v>
      </c>
      <c r="C45" s="84">
        <v>207.94</v>
      </c>
      <c r="D45" s="85"/>
      <c r="E45" s="86">
        <v>800</v>
      </c>
      <c r="F45" s="60"/>
      <c r="H45" s="138">
        <f>SUM(H36:H44)</f>
        <v>2293.58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</row>
    <row r="48" spans="1:8" x14ac:dyDescent="0.25">
      <c r="A48" s="54" t="s">
        <v>86</v>
      </c>
      <c r="B48" s="83"/>
      <c r="C48" s="84"/>
      <c r="D48" s="85"/>
      <c r="E48" s="86"/>
      <c r="F48" s="60"/>
      <c r="G48" s="90" t="s">
        <v>195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  <c r="G49" s="90">
        <v>1881</v>
      </c>
      <c r="H49" s="136">
        <v>450</v>
      </c>
    </row>
    <row r="50" spans="1:8" x14ac:dyDescent="0.25">
      <c r="A50" s="54" t="s">
        <v>88</v>
      </c>
      <c r="B50" s="83"/>
      <c r="C50" s="84"/>
      <c r="D50" s="85"/>
      <c r="E50" s="86"/>
      <c r="F50" s="60"/>
      <c r="G50" s="90">
        <v>1882</v>
      </c>
      <c r="H50" s="136">
        <v>151.19999999999999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90">
        <v>1883</v>
      </c>
      <c r="H51" s="121">
        <v>40</v>
      </c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90">
        <v>1885</v>
      </c>
      <c r="H52" s="137">
        <v>901.53</v>
      </c>
    </row>
    <row r="53" spans="1:8" x14ac:dyDescent="0.25">
      <c r="A53" s="54" t="s">
        <v>91</v>
      </c>
      <c r="B53" s="83"/>
      <c r="C53" s="84"/>
      <c r="D53" s="85"/>
      <c r="E53" s="86"/>
      <c r="F53" s="60"/>
      <c r="G53" s="89"/>
      <c r="H53" s="139">
        <v>1542.73</v>
      </c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  <c r="G55" s="90" t="s">
        <v>196</v>
      </c>
      <c r="H55" s="143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  <c r="G56" s="90">
        <v>1886</v>
      </c>
      <c r="H56" s="113">
        <v>450</v>
      </c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  <c r="G57" s="90">
        <v>1887</v>
      </c>
      <c r="H57" s="113">
        <v>320.58999999999997</v>
      </c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  <c r="G58" s="90">
        <v>1888</v>
      </c>
      <c r="H58" s="113">
        <v>450</v>
      </c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  <c r="G59" s="90">
        <v>1889</v>
      </c>
      <c r="H59" s="113">
        <v>52.5</v>
      </c>
    </row>
    <row r="60" spans="1:8" x14ac:dyDescent="0.25">
      <c r="A60" s="54"/>
      <c r="B60" s="83"/>
      <c r="C60" s="84"/>
      <c r="D60" s="85"/>
      <c r="E60" s="86"/>
      <c r="F60" s="60"/>
      <c r="G60" s="90">
        <v>1890</v>
      </c>
      <c r="H60" s="113">
        <v>14.39</v>
      </c>
    </row>
    <row r="61" spans="1:8" x14ac:dyDescent="0.25">
      <c r="A61" s="53" t="s">
        <v>97</v>
      </c>
      <c r="B61" s="83"/>
      <c r="C61" s="84"/>
      <c r="D61" s="85"/>
      <c r="E61" s="86"/>
      <c r="F61" s="60"/>
      <c r="G61" s="90">
        <v>1891</v>
      </c>
      <c r="H61" s="113">
        <v>150</v>
      </c>
    </row>
    <row r="62" spans="1:8" x14ac:dyDescent="0.25">
      <c r="A62" s="54" t="s">
        <v>151</v>
      </c>
      <c r="B62" s="83"/>
      <c r="C62" s="84"/>
      <c r="D62" s="85"/>
      <c r="E62" s="86">
        <v>120</v>
      </c>
      <c r="F62" s="60"/>
      <c r="G62" s="90">
        <v>1892</v>
      </c>
      <c r="H62" s="113">
        <v>52.75</v>
      </c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  <c r="G63" s="90">
        <v>1893</v>
      </c>
      <c r="H63" s="113">
        <v>901.05</v>
      </c>
    </row>
    <row r="64" spans="1:8" x14ac:dyDescent="0.25">
      <c r="A64" s="54" t="s">
        <v>99</v>
      </c>
      <c r="B64" s="92"/>
      <c r="C64" s="92"/>
      <c r="E64" s="86">
        <v>200</v>
      </c>
      <c r="F64" s="60"/>
      <c r="G64" s="90">
        <v>1894</v>
      </c>
      <c r="H64" s="113">
        <v>250</v>
      </c>
    </row>
    <row r="65" spans="1:8" x14ac:dyDescent="0.25">
      <c r="A65" s="54"/>
      <c r="B65" s="83"/>
      <c r="C65" s="84"/>
      <c r="D65" s="85"/>
      <c r="E65" s="63"/>
      <c r="F65" s="60"/>
      <c r="G65" s="90">
        <v>1895</v>
      </c>
      <c r="H65" s="113">
        <v>57.53</v>
      </c>
    </row>
    <row r="66" spans="1:8" x14ac:dyDescent="0.25">
      <c r="A66" s="53" t="s">
        <v>100</v>
      </c>
      <c r="B66" s="83"/>
      <c r="C66" s="84"/>
      <c r="D66" s="85"/>
      <c r="E66" s="63"/>
      <c r="F66" s="60"/>
      <c r="G66" s="93"/>
      <c r="H66" s="144">
        <f>SUM(H56:H65)</f>
        <v>2698.81</v>
      </c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/>
      <c r="C68" s="84"/>
      <c r="D68" s="85"/>
      <c r="E68" s="91">
        <v>175</v>
      </c>
      <c r="F68" s="60"/>
      <c r="G68" s="93" t="s">
        <v>197</v>
      </c>
      <c r="H68" s="145">
        <f>SUM(H45+H53+H66)</f>
        <v>6535.12</v>
      </c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28.78</v>
      </c>
      <c r="C73" s="84">
        <v>23.98</v>
      </c>
      <c r="D73" s="85">
        <v>4.4000000000000004</v>
      </c>
      <c r="E73" s="91"/>
      <c r="F73" s="60"/>
      <c r="G73" s="93"/>
      <c r="H73" s="117"/>
    </row>
    <row r="74" spans="1:8" x14ac:dyDescent="0.25">
      <c r="A74" s="54"/>
      <c r="B74" s="83"/>
      <c r="C74" s="84"/>
      <c r="D74" s="85"/>
      <c r="E74" s="91"/>
      <c r="F74" s="60"/>
      <c r="G74" s="93"/>
      <c r="H74" s="117"/>
    </row>
    <row r="75" spans="1:8" x14ac:dyDescent="0.25">
      <c r="A75" s="53" t="s">
        <v>105</v>
      </c>
      <c r="B75" s="83"/>
      <c r="C75" s="84"/>
      <c r="D75" s="85"/>
      <c r="E75" s="63"/>
      <c r="F75" s="60"/>
      <c r="G75" s="93"/>
      <c r="H75" s="117"/>
    </row>
    <row r="76" spans="1:8" x14ac:dyDescent="0.25">
      <c r="A76" s="54" t="s">
        <v>106</v>
      </c>
      <c r="B76" s="83"/>
      <c r="C76" s="84"/>
      <c r="D76" s="85"/>
      <c r="E76" s="86">
        <v>1500</v>
      </c>
      <c r="F76" s="60"/>
      <c r="G76" s="93"/>
      <c r="H76" s="117"/>
    </row>
    <row r="77" spans="1:8" x14ac:dyDescent="0.25">
      <c r="A77" s="54" t="s">
        <v>107</v>
      </c>
      <c r="B77" s="83"/>
      <c r="C77" s="84"/>
      <c r="D77" s="85"/>
      <c r="E77" s="86">
        <v>150</v>
      </c>
      <c r="F77" s="60"/>
      <c r="G77" s="93"/>
      <c r="H77" s="117"/>
    </row>
    <row r="78" spans="1:8" x14ac:dyDescent="0.25">
      <c r="A78" s="54" t="s">
        <v>108</v>
      </c>
      <c r="B78" s="83">
        <v>1125</v>
      </c>
      <c r="C78" s="84">
        <v>1125</v>
      </c>
      <c r="D78" s="85"/>
      <c r="E78" s="86">
        <v>2700</v>
      </c>
      <c r="F78" s="60"/>
      <c r="G78" s="93"/>
      <c r="H78" s="117"/>
    </row>
    <row r="79" spans="1:8" x14ac:dyDescent="0.25">
      <c r="A79" s="54" t="s">
        <v>109</v>
      </c>
      <c r="B79" s="83"/>
      <c r="C79" s="84"/>
      <c r="D79" s="85"/>
      <c r="E79" s="86">
        <v>250</v>
      </c>
      <c r="F79" s="60"/>
      <c r="G79" s="93"/>
      <c r="H79" s="117"/>
    </row>
    <row r="80" spans="1:8" x14ac:dyDescent="0.25">
      <c r="A80" s="54" t="s">
        <v>110</v>
      </c>
      <c r="B80" s="83"/>
      <c r="C80" s="84"/>
      <c r="D80" s="85"/>
      <c r="E80" s="86">
        <v>25</v>
      </c>
      <c r="F80" s="60"/>
      <c r="G80" s="93"/>
      <c r="H80" s="117"/>
    </row>
    <row r="81" spans="1:8" x14ac:dyDescent="0.25">
      <c r="A81" s="54" t="s">
        <v>111</v>
      </c>
      <c r="B81" s="83">
        <v>52.75</v>
      </c>
      <c r="C81" s="84">
        <v>52.75</v>
      </c>
      <c r="D81" s="85"/>
      <c r="E81" s="86">
        <v>250</v>
      </c>
      <c r="F81" s="60"/>
      <c r="G81" s="93"/>
      <c r="H81" s="117"/>
    </row>
    <row r="82" spans="1:8" x14ac:dyDescent="0.25">
      <c r="A82" s="54" t="s">
        <v>112</v>
      </c>
      <c r="B82" s="83">
        <v>52.5</v>
      </c>
      <c r="C82" s="84">
        <v>52.5</v>
      </c>
      <c r="D82" s="85"/>
      <c r="E82" s="86">
        <v>1000</v>
      </c>
      <c r="F82" s="60"/>
      <c r="G82" s="93"/>
      <c r="H82" s="117"/>
    </row>
    <row r="83" spans="1:8" x14ac:dyDescent="0.25">
      <c r="A83" s="54" t="s">
        <v>113</v>
      </c>
      <c r="B83" s="83"/>
      <c r="C83" s="84"/>
      <c r="D83" s="85"/>
      <c r="E83" s="86">
        <v>1500</v>
      </c>
      <c r="F83" s="60"/>
      <c r="G83" s="93"/>
      <c r="H83" s="117"/>
    </row>
    <row r="84" spans="1:8" x14ac:dyDescent="0.25">
      <c r="A84" s="54" t="s">
        <v>114</v>
      </c>
      <c r="B84" s="83"/>
      <c r="C84" s="84"/>
      <c r="D84" s="85"/>
      <c r="E84" s="86">
        <v>1000</v>
      </c>
      <c r="F84" s="60"/>
      <c r="G84" s="93"/>
      <c r="H84" s="117"/>
    </row>
    <row r="85" spans="1:8" x14ac:dyDescent="0.25">
      <c r="A85" s="54" t="s">
        <v>115</v>
      </c>
      <c r="B85" s="83"/>
      <c r="C85" s="84"/>
      <c r="D85" s="85"/>
      <c r="E85" s="86">
        <v>300</v>
      </c>
      <c r="F85" s="60"/>
      <c r="G85" s="93"/>
      <c r="H85" s="117"/>
    </row>
    <row r="86" spans="1:8" x14ac:dyDescent="0.25">
      <c r="A86" s="54"/>
      <c r="B86" s="83"/>
      <c r="C86" s="84"/>
      <c r="D86" s="85"/>
      <c r="E86" s="91"/>
      <c r="F86" s="60"/>
      <c r="G86" s="93"/>
      <c r="H86" s="117"/>
    </row>
    <row r="87" spans="1:8" x14ac:dyDescent="0.25">
      <c r="A87" s="53" t="s">
        <v>116</v>
      </c>
      <c r="B87" s="83"/>
      <c r="C87" s="84"/>
      <c r="D87" s="85"/>
      <c r="E87" s="63"/>
      <c r="F87" s="60"/>
      <c r="G87" s="93"/>
      <c r="H87" s="117"/>
    </row>
    <row r="88" spans="1:8" x14ac:dyDescent="0.25">
      <c r="A88" s="54" t="s">
        <v>117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118</v>
      </c>
      <c r="B89" s="83"/>
      <c r="C89" s="84"/>
      <c r="D89" s="85"/>
      <c r="E89" s="63">
        <v>300</v>
      </c>
      <c r="F89" s="60"/>
      <c r="G89" s="93"/>
      <c r="H89" s="117"/>
    </row>
    <row r="90" spans="1:8" x14ac:dyDescent="0.25">
      <c r="A90" s="54" t="s">
        <v>119</v>
      </c>
      <c r="B90" s="83"/>
      <c r="C90" s="84"/>
      <c r="D90" s="85"/>
      <c r="E90" s="63"/>
      <c r="F90" s="60"/>
      <c r="G90" s="93"/>
      <c r="H90" s="117"/>
    </row>
    <row r="91" spans="1:8" x14ac:dyDescent="0.25">
      <c r="A91" s="54"/>
      <c r="B91" s="83"/>
      <c r="C91" s="84"/>
      <c r="D91" s="85"/>
      <c r="E91" s="63"/>
      <c r="F91" s="60"/>
      <c r="G91" s="93"/>
      <c r="H91" s="117"/>
    </row>
    <row r="92" spans="1:8" x14ac:dyDescent="0.25">
      <c r="A92" s="53" t="s">
        <v>120</v>
      </c>
      <c r="B92" s="83"/>
      <c r="C92" s="84"/>
      <c r="D92" s="85"/>
      <c r="E92" s="63"/>
      <c r="F92" s="60"/>
      <c r="G92" s="93"/>
      <c r="H92" s="117"/>
    </row>
    <row r="93" spans="1:8" x14ac:dyDescent="0.25">
      <c r="A93" s="54" t="s">
        <v>121</v>
      </c>
      <c r="B93" s="83"/>
      <c r="C93" s="84"/>
      <c r="D93" s="85"/>
      <c r="E93" s="86">
        <v>500</v>
      </c>
      <c r="F93" s="60"/>
      <c r="G93" s="93"/>
      <c r="H93" s="117"/>
    </row>
    <row r="94" spans="1:8" x14ac:dyDescent="0.25">
      <c r="A94" s="54" t="s">
        <v>122</v>
      </c>
      <c r="B94" s="83"/>
      <c r="C94" s="84"/>
      <c r="D94" s="85"/>
      <c r="E94" s="86"/>
      <c r="F94" s="60"/>
      <c r="G94" s="93"/>
      <c r="H94" s="117"/>
    </row>
    <row r="95" spans="1:8" x14ac:dyDescent="0.25">
      <c r="A95" s="54" t="s">
        <v>123</v>
      </c>
      <c r="B95" s="83"/>
      <c r="C95" s="84"/>
      <c r="D95" s="85"/>
      <c r="E95" s="86"/>
      <c r="F95" s="60"/>
      <c r="G95" s="93"/>
    </row>
    <row r="96" spans="1:8" x14ac:dyDescent="0.25">
      <c r="A96" s="54" t="s">
        <v>124</v>
      </c>
      <c r="B96" s="83"/>
      <c r="C96" s="84"/>
      <c r="D96" s="85"/>
      <c r="E96" s="86"/>
      <c r="F96" s="60"/>
      <c r="G96" s="93"/>
    </row>
    <row r="97" spans="1:7" x14ac:dyDescent="0.25">
      <c r="A97" s="54" t="s">
        <v>154</v>
      </c>
      <c r="B97" s="83"/>
      <c r="C97" s="84"/>
      <c r="D97" s="85"/>
      <c r="E97" s="86">
        <v>1000</v>
      </c>
      <c r="F97" s="60"/>
      <c r="G97" s="93"/>
    </row>
    <row r="98" spans="1:7" x14ac:dyDescent="0.25">
      <c r="A98" s="54" t="s">
        <v>155</v>
      </c>
      <c r="B98" s="83"/>
      <c r="C98" s="84"/>
      <c r="D98" s="85"/>
      <c r="E98" s="86">
        <v>500</v>
      </c>
      <c r="F98" s="60"/>
      <c r="G98" s="93"/>
    </row>
    <row r="99" spans="1:7" x14ac:dyDescent="0.25">
      <c r="A99" s="54" t="s">
        <v>125</v>
      </c>
      <c r="B99" s="83"/>
      <c r="C99" s="84"/>
      <c r="D99" s="85"/>
      <c r="E99" s="86"/>
      <c r="F99" s="60"/>
      <c r="G99" s="93"/>
    </row>
    <row r="100" spans="1:7" x14ac:dyDescent="0.25">
      <c r="A100" s="54" t="s">
        <v>126</v>
      </c>
      <c r="B100" s="83"/>
      <c r="C100" s="84"/>
      <c r="D100" s="85"/>
      <c r="E100" s="86">
        <v>100</v>
      </c>
      <c r="F100" s="60"/>
      <c r="G100" s="93"/>
    </row>
    <row r="101" spans="1:7" x14ac:dyDescent="0.25">
      <c r="A101" s="54" t="s">
        <v>127</v>
      </c>
      <c r="B101" s="83"/>
      <c r="C101" s="84"/>
      <c r="D101" s="85"/>
      <c r="E101" s="86"/>
      <c r="F101" s="60"/>
      <c r="G101" s="93"/>
    </row>
    <row r="102" spans="1:7" x14ac:dyDescent="0.25">
      <c r="A102" s="54" t="s">
        <v>12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11</v>
      </c>
      <c r="B103" s="83"/>
      <c r="C103" s="84"/>
      <c r="D103" s="85"/>
      <c r="E103" s="86">
        <v>100</v>
      </c>
      <c r="F103" s="60"/>
      <c r="G103" s="93"/>
    </row>
    <row r="104" spans="1:7" x14ac:dyDescent="0.25">
      <c r="A104" s="54" t="s">
        <v>128</v>
      </c>
      <c r="B104" s="83"/>
      <c r="C104" s="84"/>
      <c r="D104" s="85"/>
      <c r="E104" s="86"/>
      <c r="F104" s="60"/>
      <c r="G104" s="93"/>
    </row>
    <row r="105" spans="1:7" x14ac:dyDescent="0.25">
      <c r="A105" s="54" t="s">
        <v>129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130</v>
      </c>
      <c r="B106" s="83"/>
      <c r="C106" s="84"/>
      <c r="D106" s="85"/>
      <c r="E106" s="86">
        <v>150</v>
      </c>
      <c r="F106" s="60"/>
      <c r="G106" s="93"/>
    </row>
    <row r="107" spans="1:7" x14ac:dyDescent="0.25">
      <c r="A107" s="54" t="s">
        <v>131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132</v>
      </c>
      <c r="B108" s="83">
        <v>450</v>
      </c>
      <c r="C108" s="84">
        <v>450</v>
      </c>
      <c r="D108" s="85"/>
      <c r="E108" s="86">
        <v>1000</v>
      </c>
      <c r="F108" s="60"/>
      <c r="G108" s="93"/>
    </row>
    <row r="109" spans="1:7" x14ac:dyDescent="0.25">
      <c r="A109" s="54" t="s">
        <v>156</v>
      </c>
      <c r="B109" s="83"/>
      <c r="C109" s="84"/>
      <c r="D109" s="85"/>
      <c r="E109" s="86">
        <v>1000</v>
      </c>
      <c r="F109" s="60"/>
      <c r="G109" s="93"/>
    </row>
    <row r="110" spans="1:7" x14ac:dyDescent="0.25">
      <c r="A110" s="54" t="s">
        <v>133</v>
      </c>
      <c r="B110" s="83"/>
      <c r="C110" s="84"/>
      <c r="D110" s="85"/>
      <c r="E110" s="91">
        <v>100</v>
      </c>
      <c r="F110" s="60"/>
      <c r="G110" s="93"/>
    </row>
    <row r="111" spans="1:7" x14ac:dyDescent="0.25">
      <c r="A111" s="54" t="s">
        <v>134</v>
      </c>
      <c r="B111" s="83"/>
      <c r="C111" s="84"/>
      <c r="D111" s="85"/>
      <c r="E111" s="91">
        <v>100</v>
      </c>
      <c r="F111" s="60"/>
      <c r="G111" s="93"/>
    </row>
    <row r="112" spans="1:7" x14ac:dyDescent="0.25">
      <c r="A112" s="54" t="s">
        <v>135</v>
      </c>
      <c r="B112" s="83"/>
      <c r="C112" s="84"/>
      <c r="D112" s="85"/>
      <c r="E112" s="91"/>
      <c r="F112" s="60"/>
      <c r="G112" s="93"/>
    </row>
    <row r="113" spans="1:7" x14ac:dyDescent="0.25">
      <c r="A113" s="54" t="s">
        <v>136</v>
      </c>
      <c r="B113" s="83"/>
      <c r="C113" s="84"/>
      <c r="D113" s="85"/>
      <c r="E113" s="91"/>
      <c r="F113" s="60"/>
      <c r="G113" s="93"/>
    </row>
    <row r="114" spans="1:7" x14ac:dyDescent="0.25">
      <c r="A114" s="54" t="s">
        <v>137</v>
      </c>
      <c r="B114" s="83"/>
      <c r="C114" s="84"/>
      <c r="D114" s="85"/>
      <c r="E114" s="94"/>
      <c r="F114" s="60"/>
      <c r="G114" s="93"/>
    </row>
    <row r="115" spans="1:7" x14ac:dyDescent="0.25">
      <c r="A115" s="54" t="s">
        <v>138</v>
      </c>
      <c r="B115" s="83"/>
      <c r="C115" s="84"/>
      <c r="D115" s="85"/>
      <c r="E115" s="94"/>
      <c r="F115" s="60"/>
      <c r="G115" s="54"/>
    </row>
    <row r="116" spans="1:7" x14ac:dyDescent="0.25">
      <c r="A116" s="54" t="s">
        <v>139</v>
      </c>
      <c r="B116" s="83"/>
      <c r="C116" s="84"/>
      <c r="D116" s="85"/>
      <c r="E116" s="94"/>
      <c r="F116" s="60"/>
      <c r="G116" s="54"/>
    </row>
    <row r="117" spans="1:7" x14ac:dyDescent="0.25">
      <c r="A117" s="54"/>
      <c r="B117" s="83"/>
      <c r="C117" s="84"/>
      <c r="D117" s="85"/>
      <c r="E117" s="94"/>
      <c r="F117" s="60"/>
      <c r="G117" s="54"/>
    </row>
    <row r="118" spans="1:7" x14ac:dyDescent="0.25">
      <c r="A118" s="54" t="s">
        <v>140</v>
      </c>
      <c r="B118" s="62">
        <f>SUM(B31:B116)</f>
        <v>6528.12</v>
      </c>
      <c r="C118" s="62">
        <f>SUM(C31:C116)</f>
        <v>6284.7699999999995</v>
      </c>
      <c r="D118" s="62">
        <f>SUM(D31:D116)</f>
        <v>99.210000000000008</v>
      </c>
      <c r="E118" s="86">
        <f>SUM(E31:E117)</f>
        <v>33957.120000000003</v>
      </c>
      <c r="F118" s="60"/>
      <c r="G118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4F717-ECCC-4722-9B42-42029793C03B}">
  <dimension ref="A1:H118"/>
  <sheetViews>
    <sheetView topLeftCell="A101" workbookViewId="0">
      <selection activeCell="A101" sqref="A101"/>
    </sheetView>
  </sheetViews>
  <sheetFormatPr defaultRowHeight="15" x14ac:dyDescent="0.25"/>
  <cols>
    <col min="1" max="1" width="26" customWidth="1"/>
    <col min="2" max="2" width="9.5703125" customWidth="1"/>
    <col min="3" max="3" width="8.85546875" customWidth="1"/>
    <col min="5" max="5" width="10.28515625" customWidth="1"/>
    <col min="6" max="6" width="1.5703125" customWidth="1"/>
    <col min="8" max="8" width="11.42578125" customWidth="1"/>
  </cols>
  <sheetData>
    <row r="1" spans="1:8" ht="15.75" thickBot="1" x14ac:dyDescent="0.3">
      <c r="A1" s="52" t="s">
        <v>198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199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29050.13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SUM(H37+H48)</f>
        <v>2361.83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26688.300000000003</v>
      </c>
    </row>
    <row r="8" spans="1:8" x14ac:dyDescent="0.25">
      <c r="A8" s="54" t="s">
        <v>38</v>
      </c>
      <c r="B8" s="62">
        <v>0.28000000000000003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2211.3200000000002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/>
      <c r="C11" s="54"/>
      <c r="D11" s="54"/>
      <c r="E11" s="63"/>
      <c r="F11" s="60"/>
      <c r="G11" s="64" t="s">
        <v>42</v>
      </c>
      <c r="H11" s="98">
        <v>58238.22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43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1368.6</v>
      </c>
      <c r="C14" s="54"/>
      <c r="D14" s="54"/>
      <c r="E14" s="63">
        <v>1500</v>
      </c>
      <c r="F14" s="60"/>
      <c r="G14" s="70" t="s">
        <v>46</v>
      </c>
      <c r="H14" s="102">
        <f>SUM(H7+H9+H11)</f>
        <v>87137.84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/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1368.8799999999999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/>
      <c r="C23" s="54"/>
      <c r="D23" s="54"/>
      <c r="E23" s="59"/>
      <c r="F23" s="60"/>
      <c r="G23" s="77" t="s">
        <v>58</v>
      </c>
      <c r="H23" s="104">
        <f>SUM(B26)</f>
        <v>18543.38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/>
      <c r="C25" s="54"/>
      <c r="D25" s="54"/>
      <c r="E25" s="59"/>
      <c r="F25" s="60"/>
      <c r="G25" s="78"/>
      <c r="H25" s="106">
        <f>SUM(H23:H24)</f>
        <v>18543.38</v>
      </c>
    </row>
    <row r="26" spans="1:8" x14ac:dyDescent="0.25">
      <c r="A26" s="71" t="s">
        <v>58</v>
      </c>
      <c r="B26" s="72">
        <f>SUM(B20:B23)</f>
        <v>18543.38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SUM(B118)</f>
        <v>6528.12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6528.12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200.39</v>
      </c>
      <c r="C31" s="84">
        <v>200.39</v>
      </c>
      <c r="D31" s="85"/>
      <c r="E31" s="86">
        <v>750</v>
      </c>
      <c r="F31" s="60"/>
      <c r="G31" s="87" t="s">
        <v>70</v>
      </c>
      <c r="H31" s="109">
        <f>SUM(H20+H25-H29)</f>
        <v>87137.840000000011</v>
      </c>
    </row>
    <row r="32" spans="1:8" x14ac:dyDescent="0.25">
      <c r="A32" s="54" t="s">
        <v>71</v>
      </c>
      <c r="B32" s="83">
        <v>2441.62</v>
      </c>
      <c r="C32" s="84">
        <v>2441.62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60</v>
      </c>
      <c r="C33" s="84">
        <v>60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88" t="s">
        <v>74</v>
      </c>
    </row>
    <row r="36" spans="1:8" x14ac:dyDescent="0.25">
      <c r="A36" s="53" t="s">
        <v>75</v>
      </c>
      <c r="B36" s="83"/>
      <c r="C36" s="84"/>
      <c r="D36" s="85"/>
      <c r="E36" s="63"/>
      <c r="F36" s="60"/>
      <c r="G36" s="89">
        <v>1875</v>
      </c>
      <c r="H36" s="89">
        <v>433.61</v>
      </c>
    </row>
    <row r="37" spans="1:8" x14ac:dyDescent="0.25">
      <c r="A37" s="54" t="s">
        <v>76</v>
      </c>
      <c r="B37" s="83">
        <v>143.74</v>
      </c>
      <c r="C37" s="84"/>
      <c r="D37" s="85"/>
      <c r="E37" s="63">
        <v>450</v>
      </c>
      <c r="F37" s="60"/>
      <c r="G37" s="89"/>
      <c r="H37" s="146">
        <f>SUM(H36)</f>
        <v>433.61</v>
      </c>
    </row>
    <row r="38" spans="1:8" x14ac:dyDescent="0.25">
      <c r="A38" s="54" t="s">
        <v>77</v>
      </c>
      <c r="B38" s="83"/>
      <c r="C38" s="84"/>
      <c r="D38" s="85"/>
      <c r="E38" s="63">
        <v>200</v>
      </c>
      <c r="F38" s="60"/>
      <c r="G38" s="89"/>
      <c r="H38" s="111"/>
    </row>
    <row r="39" spans="1:8" x14ac:dyDescent="0.25">
      <c r="A39" s="54"/>
      <c r="B39" s="83"/>
      <c r="C39" s="84"/>
      <c r="D39" s="85"/>
      <c r="E39" s="63"/>
      <c r="F39" s="60"/>
      <c r="G39" s="90" t="s">
        <v>196</v>
      </c>
      <c r="H39" s="143"/>
    </row>
    <row r="40" spans="1:8" x14ac:dyDescent="0.25">
      <c r="A40" s="53" t="s">
        <v>78</v>
      </c>
      <c r="B40" s="83"/>
      <c r="C40" s="84"/>
      <c r="D40" s="85"/>
      <c r="E40" s="63"/>
      <c r="F40" s="60"/>
      <c r="G40" s="90">
        <v>1888</v>
      </c>
      <c r="H40" s="113">
        <v>450</v>
      </c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>
        <v>1889</v>
      </c>
      <c r="H41" s="113">
        <v>52.5</v>
      </c>
    </row>
    <row r="42" spans="1:8" x14ac:dyDescent="0.25">
      <c r="A42" s="54" t="s">
        <v>81</v>
      </c>
      <c r="B42" s="83"/>
      <c r="C42" s="84"/>
      <c r="D42" s="85"/>
      <c r="E42" s="63">
        <v>260</v>
      </c>
      <c r="F42" s="60"/>
      <c r="G42" s="90">
        <v>1890</v>
      </c>
      <c r="H42" s="113">
        <v>14.39</v>
      </c>
    </row>
    <row r="43" spans="1:8" x14ac:dyDescent="0.25">
      <c r="A43" s="54"/>
      <c r="B43" s="83"/>
      <c r="C43" s="84"/>
      <c r="D43" s="85"/>
      <c r="E43" s="63"/>
      <c r="F43" s="60"/>
      <c r="G43" s="90">
        <v>1891</v>
      </c>
      <c r="H43" s="113">
        <v>150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90">
        <v>1892</v>
      </c>
      <c r="H44" s="113">
        <v>52.75</v>
      </c>
    </row>
    <row r="45" spans="1:8" x14ac:dyDescent="0.25">
      <c r="A45" s="54" t="s">
        <v>83</v>
      </c>
      <c r="B45" s="83">
        <v>207.94</v>
      </c>
      <c r="C45" s="84">
        <v>207.94</v>
      </c>
      <c r="D45" s="85"/>
      <c r="E45" s="86">
        <v>800</v>
      </c>
      <c r="F45" s="60"/>
      <c r="G45" s="90">
        <v>1893</v>
      </c>
      <c r="H45" s="113">
        <v>901.05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90">
        <v>1894</v>
      </c>
      <c r="H46" s="113">
        <v>250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90">
        <v>1895</v>
      </c>
      <c r="H47" s="113">
        <v>57.53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93"/>
      <c r="H48" s="144">
        <f>SUM(H40:H47)</f>
        <v>1928.22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</row>
    <row r="50" spans="1:8" x14ac:dyDescent="0.25">
      <c r="A50" s="54" t="s">
        <v>88</v>
      </c>
      <c r="B50" s="83"/>
      <c r="C50" s="84"/>
      <c r="D50" s="85"/>
      <c r="E50" s="86"/>
      <c r="F50" s="60"/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90"/>
      <c r="H51" s="121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90"/>
      <c r="H52" s="137"/>
    </row>
    <row r="53" spans="1:8" x14ac:dyDescent="0.25">
      <c r="A53" s="54" t="s">
        <v>91</v>
      </c>
      <c r="B53" s="83"/>
      <c r="C53" s="84"/>
      <c r="D53" s="85"/>
      <c r="E53" s="86"/>
      <c r="F53" s="60"/>
      <c r="G53" s="89"/>
      <c r="H53" s="147"/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/>
      <c r="C62" s="84"/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92"/>
      <c r="C64" s="92"/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/>
      <c r="C68" s="84"/>
      <c r="D68" s="85"/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28.78</v>
      </c>
      <c r="C73" s="84">
        <v>23.98</v>
      </c>
      <c r="D73" s="85">
        <v>4.4000000000000004</v>
      </c>
      <c r="E73" s="91"/>
      <c r="F73" s="60"/>
      <c r="G73" s="93"/>
      <c r="H73" s="117"/>
    </row>
    <row r="74" spans="1:8" x14ac:dyDescent="0.25">
      <c r="A74" s="54"/>
      <c r="B74" s="83"/>
      <c r="C74" s="84"/>
      <c r="D74" s="85"/>
      <c r="E74" s="91"/>
      <c r="F74" s="60"/>
      <c r="G74" s="93"/>
      <c r="H74" s="117"/>
    </row>
    <row r="75" spans="1:8" x14ac:dyDescent="0.25">
      <c r="A75" s="53" t="s">
        <v>105</v>
      </c>
      <c r="B75" s="83"/>
      <c r="C75" s="84"/>
      <c r="D75" s="85"/>
      <c r="E75" s="63"/>
      <c r="F75" s="60"/>
      <c r="G75" s="93"/>
      <c r="H75" s="117"/>
    </row>
    <row r="76" spans="1:8" x14ac:dyDescent="0.25">
      <c r="A76" s="54" t="s">
        <v>106</v>
      </c>
      <c r="B76" s="83"/>
      <c r="C76" s="84"/>
      <c r="D76" s="85"/>
      <c r="E76" s="86">
        <v>1500</v>
      </c>
      <c r="F76" s="60"/>
      <c r="G76" s="93"/>
      <c r="H76" s="117"/>
    </row>
    <row r="77" spans="1:8" x14ac:dyDescent="0.25">
      <c r="A77" s="54" t="s">
        <v>107</v>
      </c>
      <c r="B77" s="83"/>
      <c r="C77" s="84"/>
      <c r="D77" s="85"/>
      <c r="E77" s="86">
        <v>150</v>
      </c>
      <c r="F77" s="60"/>
      <c r="G77" s="93"/>
      <c r="H77" s="117"/>
    </row>
    <row r="78" spans="1:8" x14ac:dyDescent="0.25">
      <c r="A78" s="54" t="s">
        <v>108</v>
      </c>
      <c r="B78" s="83">
        <v>1125</v>
      </c>
      <c r="C78" s="84">
        <v>1125</v>
      </c>
      <c r="D78" s="85"/>
      <c r="E78" s="86">
        <v>2700</v>
      </c>
      <c r="F78" s="60"/>
      <c r="G78" s="93"/>
      <c r="H78" s="117"/>
    </row>
    <row r="79" spans="1:8" x14ac:dyDescent="0.25">
      <c r="A79" s="54" t="s">
        <v>109</v>
      </c>
      <c r="B79" s="83"/>
      <c r="C79" s="84"/>
      <c r="D79" s="85"/>
      <c r="E79" s="86">
        <v>250</v>
      </c>
      <c r="F79" s="60"/>
      <c r="G79" s="93"/>
      <c r="H79" s="117"/>
    </row>
    <row r="80" spans="1:8" x14ac:dyDescent="0.25">
      <c r="A80" s="54" t="s">
        <v>110</v>
      </c>
      <c r="B80" s="83"/>
      <c r="C80" s="84"/>
      <c r="D80" s="85"/>
      <c r="E80" s="86">
        <v>25</v>
      </c>
      <c r="F80" s="60"/>
      <c r="G80" s="93"/>
      <c r="H80" s="117"/>
    </row>
    <row r="81" spans="1:8" x14ac:dyDescent="0.25">
      <c r="A81" s="54" t="s">
        <v>111</v>
      </c>
      <c r="B81" s="83">
        <v>52.75</v>
      </c>
      <c r="C81" s="84">
        <v>52.75</v>
      </c>
      <c r="D81" s="85"/>
      <c r="E81" s="86">
        <v>250</v>
      </c>
      <c r="F81" s="60"/>
      <c r="G81" s="93"/>
      <c r="H81" s="117"/>
    </row>
    <row r="82" spans="1:8" x14ac:dyDescent="0.25">
      <c r="A82" s="54" t="s">
        <v>112</v>
      </c>
      <c r="B82" s="83">
        <v>52.5</v>
      </c>
      <c r="C82" s="84">
        <v>52.5</v>
      </c>
      <c r="D82" s="85"/>
      <c r="E82" s="86">
        <v>1000</v>
      </c>
      <c r="F82" s="60"/>
      <c r="G82" s="93"/>
      <c r="H82" s="117"/>
    </row>
    <row r="83" spans="1:8" x14ac:dyDescent="0.25">
      <c r="A83" s="54" t="s">
        <v>113</v>
      </c>
      <c r="B83" s="83"/>
      <c r="C83" s="84"/>
      <c r="D83" s="85"/>
      <c r="E83" s="86">
        <v>1500</v>
      </c>
      <c r="F83" s="60"/>
      <c r="G83" s="93"/>
      <c r="H83" s="117"/>
    </row>
    <row r="84" spans="1:8" x14ac:dyDescent="0.25">
      <c r="A84" s="54" t="s">
        <v>114</v>
      </c>
      <c r="B84" s="83"/>
      <c r="C84" s="84"/>
      <c r="D84" s="85"/>
      <c r="E84" s="86">
        <v>1000</v>
      </c>
      <c r="F84" s="60"/>
      <c r="G84" s="93"/>
      <c r="H84" s="117"/>
    </row>
    <row r="85" spans="1:8" x14ac:dyDescent="0.25">
      <c r="A85" s="54" t="s">
        <v>115</v>
      </c>
      <c r="B85" s="83"/>
      <c r="C85" s="84"/>
      <c r="D85" s="85"/>
      <c r="E85" s="86">
        <v>300</v>
      </c>
      <c r="F85" s="60"/>
      <c r="G85" s="93"/>
      <c r="H85" s="117"/>
    </row>
    <row r="86" spans="1:8" x14ac:dyDescent="0.25">
      <c r="A86" s="54"/>
      <c r="B86" s="83"/>
      <c r="C86" s="84"/>
      <c r="D86" s="85"/>
      <c r="E86" s="91"/>
      <c r="F86" s="60"/>
      <c r="G86" s="93"/>
      <c r="H86" s="117"/>
    </row>
    <row r="87" spans="1:8" x14ac:dyDescent="0.25">
      <c r="A87" s="53" t="s">
        <v>116</v>
      </c>
      <c r="B87" s="83"/>
      <c r="C87" s="84"/>
      <c r="D87" s="85"/>
      <c r="E87" s="63"/>
      <c r="F87" s="60"/>
      <c r="G87" s="93"/>
      <c r="H87" s="117"/>
    </row>
    <row r="88" spans="1:8" x14ac:dyDescent="0.25">
      <c r="A88" s="54" t="s">
        <v>117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118</v>
      </c>
      <c r="B89" s="83"/>
      <c r="C89" s="84"/>
      <c r="D89" s="85"/>
      <c r="E89" s="63">
        <v>300</v>
      </c>
      <c r="F89" s="60"/>
      <c r="G89" s="93"/>
      <c r="H89" s="117"/>
    </row>
    <row r="90" spans="1:8" x14ac:dyDescent="0.25">
      <c r="A90" s="54" t="s">
        <v>119</v>
      </c>
      <c r="B90" s="83"/>
      <c r="C90" s="84"/>
      <c r="D90" s="85"/>
      <c r="E90" s="63"/>
      <c r="F90" s="60"/>
      <c r="G90" s="93"/>
      <c r="H90" s="117"/>
    </row>
    <row r="91" spans="1:8" x14ac:dyDescent="0.25">
      <c r="A91" s="54"/>
      <c r="B91" s="83"/>
      <c r="C91" s="84"/>
      <c r="D91" s="85"/>
      <c r="E91" s="63"/>
      <c r="F91" s="60"/>
      <c r="G91" s="93"/>
      <c r="H91" s="117"/>
    </row>
    <row r="92" spans="1:8" x14ac:dyDescent="0.25">
      <c r="A92" s="53" t="s">
        <v>120</v>
      </c>
      <c r="B92" s="83"/>
      <c r="C92" s="84"/>
      <c r="D92" s="85"/>
      <c r="E92" s="63"/>
      <c r="F92" s="60"/>
      <c r="G92" s="93"/>
      <c r="H92" s="117"/>
    </row>
    <row r="93" spans="1:8" x14ac:dyDescent="0.25">
      <c r="A93" s="54" t="s">
        <v>121</v>
      </c>
      <c r="B93" s="83"/>
      <c r="C93" s="84"/>
      <c r="D93" s="85"/>
      <c r="E93" s="86">
        <v>500</v>
      </c>
      <c r="F93" s="60"/>
      <c r="G93" s="93"/>
      <c r="H93" s="117"/>
    </row>
    <row r="94" spans="1:8" x14ac:dyDescent="0.25">
      <c r="A94" s="54" t="s">
        <v>122</v>
      </c>
      <c r="B94" s="83"/>
      <c r="C94" s="84"/>
      <c r="D94" s="85"/>
      <c r="E94" s="86"/>
      <c r="F94" s="60"/>
      <c r="G94" s="93"/>
      <c r="H94" s="117"/>
    </row>
    <row r="95" spans="1:8" x14ac:dyDescent="0.25">
      <c r="A95" s="54" t="s">
        <v>123</v>
      </c>
      <c r="B95" s="83"/>
      <c r="C95" s="84"/>
      <c r="D95" s="85"/>
      <c r="E95" s="86"/>
      <c r="F95" s="60"/>
      <c r="G95" s="93"/>
    </row>
    <row r="96" spans="1:8" x14ac:dyDescent="0.25">
      <c r="A96" s="54" t="s">
        <v>124</v>
      </c>
      <c r="B96" s="83"/>
      <c r="C96" s="84"/>
      <c r="D96" s="85"/>
      <c r="E96" s="86"/>
      <c r="F96" s="60"/>
      <c r="G96" s="93"/>
    </row>
    <row r="97" spans="1:7" x14ac:dyDescent="0.25">
      <c r="A97" s="54" t="s">
        <v>154</v>
      </c>
      <c r="B97" s="83"/>
      <c r="C97" s="84"/>
      <c r="D97" s="85"/>
      <c r="E97" s="86">
        <v>1000</v>
      </c>
      <c r="F97" s="60"/>
      <c r="G97" s="93"/>
    </row>
    <row r="98" spans="1:7" x14ac:dyDescent="0.25">
      <c r="A98" s="54" t="s">
        <v>155</v>
      </c>
      <c r="B98" s="83"/>
      <c r="C98" s="84"/>
      <c r="D98" s="85"/>
      <c r="E98" s="86">
        <v>500</v>
      </c>
      <c r="F98" s="60"/>
      <c r="G98" s="93"/>
    </row>
    <row r="99" spans="1:7" x14ac:dyDescent="0.25">
      <c r="A99" s="54" t="s">
        <v>125</v>
      </c>
      <c r="B99" s="83"/>
      <c r="C99" s="84"/>
      <c r="D99" s="85"/>
      <c r="E99" s="86"/>
      <c r="F99" s="60"/>
      <c r="G99" s="93"/>
    </row>
    <row r="100" spans="1:7" x14ac:dyDescent="0.25">
      <c r="A100" s="54" t="s">
        <v>126</v>
      </c>
      <c r="B100" s="83"/>
      <c r="C100" s="84"/>
      <c r="D100" s="85"/>
      <c r="E100" s="86">
        <v>100</v>
      </c>
      <c r="F100" s="60"/>
      <c r="G100" s="93"/>
    </row>
    <row r="101" spans="1:7" x14ac:dyDescent="0.25">
      <c r="A101" s="54" t="s">
        <v>127</v>
      </c>
      <c r="B101" s="83"/>
      <c r="C101" s="84"/>
      <c r="D101" s="85"/>
      <c r="E101" s="86"/>
      <c r="F101" s="60"/>
      <c r="G101" s="93"/>
    </row>
    <row r="102" spans="1:7" x14ac:dyDescent="0.25">
      <c r="A102" s="54" t="s">
        <v>12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11</v>
      </c>
      <c r="B103" s="83"/>
      <c r="C103" s="84"/>
      <c r="D103" s="85"/>
      <c r="E103" s="86">
        <v>100</v>
      </c>
      <c r="F103" s="60"/>
      <c r="G103" s="93"/>
    </row>
    <row r="104" spans="1:7" x14ac:dyDescent="0.25">
      <c r="A104" s="54" t="s">
        <v>128</v>
      </c>
      <c r="B104" s="83"/>
      <c r="C104" s="84"/>
      <c r="D104" s="85"/>
      <c r="E104" s="86"/>
      <c r="F104" s="60"/>
      <c r="G104" s="93"/>
    </row>
    <row r="105" spans="1:7" x14ac:dyDescent="0.25">
      <c r="A105" s="54" t="s">
        <v>129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130</v>
      </c>
      <c r="B106" s="83"/>
      <c r="C106" s="84"/>
      <c r="D106" s="85"/>
      <c r="E106" s="86">
        <v>150</v>
      </c>
      <c r="F106" s="60"/>
      <c r="G106" s="93"/>
    </row>
    <row r="107" spans="1:7" x14ac:dyDescent="0.25">
      <c r="A107" s="54" t="s">
        <v>131</v>
      </c>
      <c r="B107" s="83"/>
      <c r="C107" s="84"/>
      <c r="D107" s="85"/>
      <c r="E107" s="86"/>
      <c r="F107" s="60"/>
      <c r="G107" s="93"/>
    </row>
    <row r="108" spans="1:7" x14ac:dyDescent="0.25">
      <c r="A108" s="54" t="s">
        <v>132</v>
      </c>
      <c r="B108" s="83">
        <v>450</v>
      </c>
      <c r="C108" s="84">
        <v>450</v>
      </c>
      <c r="D108" s="85"/>
      <c r="E108" s="86">
        <v>1000</v>
      </c>
      <c r="F108" s="60"/>
      <c r="G108" s="93"/>
    </row>
    <row r="109" spans="1:7" x14ac:dyDescent="0.25">
      <c r="A109" s="54" t="s">
        <v>156</v>
      </c>
      <c r="B109" s="83"/>
      <c r="C109" s="84"/>
      <c r="D109" s="85"/>
      <c r="E109" s="86">
        <v>1000</v>
      </c>
      <c r="F109" s="60"/>
      <c r="G109" s="93"/>
    </row>
    <row r="110" spans="1:7" x14ac:dyDescent="0.25">
      <c r="A110" s="54" t="s">
        <v>133</v>
      </c>
      <c r="B110" s="83"/>
      <c r="C110" s="84"/>
      <c r="D110" s="85"/>
      <c r="E110" s="91">
        <v>100</v>
      </c>
      <c r="F110" s="60"/>
      <c r="G110" s="93"/>
    </row>
    <row r="111" spans="1:7" x14ac:dyDescent="0.25">
      <c r="A111" s="54" t="s">
        <v>134</v>
      </c>
      <c r="B111" s="83"/>
      <c r="C111" s="84"/>
      <c r="D111" s="85"/>
      <c r="E111" s="91">
        <v>100</v>
      </c>
      <c r="F111" s="60"/>
      <c r="G111" s="93"/>
    </row>
    <row r="112" spans="1:7" x14ac:dyDescent="0.25">
      <c r="A112" s="54" t="s">
        <v>135</v>
      </c>
      <c r="B112" s="83"/>
      <c r="C112" s="84"/>
      <c r="D112" s="85"/>
      <c r="E112" s="91"/>
      <c r="F112" s="60"/>
      <c r="G112" s="93"/>
    </row>
    <row r="113" spans="1:7" x14ac:dyDescent="0.25">
      <c r="A113" s="54" t="s">
        <v>136</v>
      </c>
      <c r="B113" s="83"/>
      <c r="C113" s="84"/>
      <c r="D113" s="85"/>
      <c r="E113" s="91"/>
      <c r="F113" s="60"/>
      <c r="G113" s="93"/>
    </row>
    <row r="114" spans="1:7" x14ac:dyDescent="0.25">
      <c r="A114" s="54" t="s">
        <v>137</v>
      </c>
      <c r="B114" s="83"/>
      <c r="C114" s="84"/>
      <c r="D114" s="85"/>
      <c r="E114" s="94"/>
      <c r="F114" s="60"/>
      <c r="G114" s="93"/>
    </row>
    <row r="115" spans="1:7" x14ac:dyDescent="0.25">
      <c r="A115" s="54" t="s">
        <v>138</v>
      </c>
      <c r="B115" s="83"/>
      <c r="C115" s="84"/>
      <c r="D115" s="85"/>
      <c r="E115" s="94"/>
      <c r="F115" s="60"/>
      <c r="G115" s="54"/>
    </row>
    <row r="116" spans="1:7" x14ac:dyDescent="0.25">
      <c r="A116" s="54" t="s">
        <v>139</v>
      </c>
      <c r="B116" s="83"/>
      <c r="C116" s="84"/>
      <c r="D116" s="85"/>
      <c r="E116" s="94"/>
      <c r="F116" s="60"/>
      <c r="G116" s="54"/>
    </row>
    <row r="117" spans="1:7" x14ac:dyDescent="0.25">
      <c r="A117" s="54"/>
      <c r="B117" s="83"/>
      <c r="C117" s="84"/>
      <c r="D117" s="85"/>
      <c r="E117" s="94"/>
      <c r="F117" s="60"/>
      <c r="G117" s="54"/>
    </row>
    <row r="118" spans="1:7" x14ac:dyDescent="0.25">
      <c r="A118" s="54" t="s">
        <v>140</v>
      </c>
      <c r="B118" s="62">
        <f>SUM(B31:B116)</f>
        <v>6528.12</v>
      </c>
      <c r="C118" s="62">
        <f>SUM(C31:C116)</f>
        <v>6284.7699999999995</v>
      </c>
      <c r="D118" s="62">
        <f>SUM(D31:D116)</f>
        <v>99.210000000000008</v>
      </c>
      <c r="E118" s="86">
        <f>SUM(E31:E117)</f>
        <v>33957.120000000003</v>
      </c>
      <c r="F118" s="60"/>
      <c r="G118" s="95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F8399-9469-4F70-B867-0A2E64937605}">
  <dimension ref="A1:D48"/>
  <sheetViews>
    <sheetView workbookViewId="0">
      <selection activeCell="B9" sqref="B9"/>
    </sheetView>
  </sheetViews>
  <sheetFormatPr defaultRowHeight="15" x14ac:dyDescent="0.25"/>
  <cols>
    <col min="1" max="1" width="58.28515625" customWidth="1"/>
    <col min="2" max="2" width="13.140625" customWidth="1"/>
    <col min="3" max="3" width="14.140625" customWidth="1"/>
    <col min="4" max="4" width="10.140625" bestFit="1" customWidth="1"/>
  </cols>
  <sheetData>
    <row r="1" spans="1:3" x14ac:dyDescent="0.25">
      <c r="A1" s="1" t="s">
        <v>24</v>
      </c>
      <c r="B1" s="2"/>
    </row>
    <row r="2" spans="1:3" ht="15.75" thickBot="1" x14ac:dyDescent="0.3">
      <c r="A2" s="3">
        <v>44013</v>
      </c>
      <c r="B2" s="2"/>
    </row>
    <row r="3" spans="1:3" x14ac:dyDescent="0.25">
      <c r="A3" s="151" t="s">
        <v>0</v>
      </c>
      <c r="B3" s="154" t="s">
        <v>1</v>
      </c>
      <c r="C3" s="153" t="s">
        <v>2</v>
      </c>
    </row>
    <row r="4" spans="1:3" x14ac:dyDescent="0.25">
      <c r="A4" s="152" t="s">
        <v>205</v>
      </c>
      <c r="B4" s="155">
        <v>1368.6</v>
      </c>
      <c r="C4" s="152" t="s">
        <v>4</v>
      </c>
    </row>
    <row r="5" spans="1:3" x14ac:dyDescent="0.25">
      <c r="A5" s="22" t="s">
        <v>201</v>
      </c>
      <c r="B5" s="39">
        <v>4325</v>
      </c>
      <c r="C5" s="17" t="s">
        <v>172</v>
      </c>
    </row>
    <row r="6" spans="1:3" ht="15.75" thickBot="1" x14ac:dyDescent="0.3">
      <c r="A6" s="158"/>
      <c r="B6" s="157">
        <f>SUM(B4:B5)</f>
        <v>5693.6</v>
      </c>
      <c r="C6" s="156"/>
    </row>
    <row r="7" spans="1:3" ht="15.75" thickBot="1" x14ac:dyDescent="0.3">
      <c r="A7" s="159"/>
      <c r="B7" s="13"/>
    </row>
    <row r="8" spans="1:3" x14ac:dyDescent="0.25">
      <c r="A8" s="150" t="s">
        <v>3</v>
      </c>
      <c r="B8" s="15"/>
      <c r="C8" s="16"/>
    </row>
    <row r="9" spans="1:3" x14ac:dyDescent="0.25">
      <c r="A9" s="8" t="s">
        <v>200</v>
      </c>
      <c r="B9" s="18">
        <v>102</v>
      </c>
      <c r="C9" s="8" t="s">
        <v>4</v>
      </c>
    </row>
    <row r="10" spans="1:3" x14ac:dyDescent="0.25">
      <c r="A10" s="8" t="s">
        <v>202</v>
      </c>
      <c r="B10" s="19">
        <v>150</v>
      </c>
      <c r="C10" s="17" t="s">
        <v>4</v>
      </c>
    </row>
    <row r="11" spans="1:3" x14ac:dyDescent="0.25">
      <c r="A11" s="8" t="s">
        <v>203</v>
      </c>
      <c r="B11" s="19">
        <v>14.39</v>
      </c>
      <c r="C11" s="17" t="s">
        <v>4</v>
      </c>
    </row>
    <row r="12" spans="1:3" x14ac:dyDescent="0.25">
      <c r="A12" s="20" t="s">
        <v>214</v>
      </c>
      <c r="B12" s="21">
        <v>146.55000000000001</v>
      </c>
      <c r="C12" s="20" t="s">
        <v>4</v>
      </c>
    </row>
    <row r="13" spans="1:3" x14ac:dyDescent="0.25">
      <c r="A13" s="22" t="s">
        <v>211</v>
      </c>
      <c r="B13" s="21">
        <v>450</v>
      </c>
      <c r="C13" s="22" t="s">
        <v>4</v>
      </c>
    </row>
    <row r="14" spans="1:3" x14ac:dyDescent="0.25">
      <c r="A14" s="8" t="s">
        <v>144</v>
      </c>
      <c r="B14" s="19">
        <v>813.74</v>
      </c>
      <c r="C14" s="8" t="s">
        <v>4</v>
      </c>
    </row>
    <row r="15" spans="1:3" x14ac:dyDescent="0.25">
      <c r="A15" s="8" t="s">
        <v>146</v>
      </c>
      <c r="B15" s="19">
        <v>20</v>
      </c>
      <c r="C15" s="17" t="s">
        <v>4</v>
      </c>
    </row>
    <row r="16" spans="1:3" x14ac:dyDescent="0.25">
      <c r="A16" s="23" t="s">
        <v>145</v>
      </c>
      <c r="B16" s="140">
        <v>7.8</v>
      </c>
      <c r="C16" s="20" t="s">
        <v>4</v>
      </c>
    </row>
    <row r="17" spans="1:3" x14ac:dyDescent="0.25">
      <c r="A17" s="23" t="s">
        <v>213</v>
      </c>
      <c r="B17" s="140">
        <v>14.39</v>
      </c>
      <c r="C17" s="22" t="s">
        <v>4</v>
      </c>
    </row>
    <row r="18" spans="1:3" x14ac:dyDescent="0.25">
      <c r="A18" s="23"/>
      <c r="B18" s="19"/>
      <c r="C18" s="22"/>
    </row>
    <row r="19" spans="1:3" x14ac:dyDescent="0.25">
      <c r="A19" s="23"/>
      <c r="B19" s="19"/>
      <c r="C19" s="22"/>
    </row>
    <row r="20" spans="1:3" x14ac:dyDescent="0.25">
      <c r="A20" s="23"/>
      <c r="B20" s="21"/>
      <c r="C20" s="22"/>
    </row>
    <row r="21" spans="1:3" ht="15.75" thickBot="1" x14ac:dyDescent="0.3">
      <c r="A21" s="141"/>
      <c r="B21" s="142">
        <f>SUM(B9:B20)</f>
        <v>1718.8700000000001</v>
      </c>
      <c r="C21" s="22"/>
    </row>
    <row r="22" spans="1:3" ht="15.75" thickBot="1" x14ac:dyDescent="0.3">
      <c r="A22" s="25"/>
      <c r="B22" s="13"/>
    </row>
    <row r="23" spans="1:3" ht="15.75" thickBot="1" x14ac:dyDescent="0.3">
      <c r="A23" s="26" t="s">
        <v>204</v>
      </c>
      <c r="C23" s="12"/>
    </row>
    <row r="24" spans="1:3" ht="15.75" thickBot="1" x14ac:dyDescent="0.3">
      <c r="A24" s="27" t="s">
        <v>5</v>
      </c>
      <c r="B24" s="28">
        <v>31665.8</v>
      </c>
      <c r="C24" s="29"/>
    </row>
    <row r="25" spans="1:3" ht="15.75" thickBot="1" x14ac:dyDescent="0.3">
      <c r="A25" s="30" t="s">
        <v>6</v>
      </c>
      <c r="B25" s="31">
        <v>2211.41</v>
      </c>
      <c r="C25" s="29"/>
    </row>
    <row r="26" spans="1:3" ht="15.75" thickBot="1" x14ac:dyDescent="0.3">
      <c r="A26" s="25" t="s">
        <v>7</v>
      </c>
      <c r="B26" s="32">
        <f>SUM(B24:B25)</f>
        <v>33877.21</v>
      </c>
      <c r="C26" s="29"/>
    </row>
    <row r="27" spans="1:3" ht="15.75" thickBot="1" x14ac:dyDescent="0.3">
      <c r="A27" s="12"/>
      <c r="B27" s="33"/>
      <c r="C27" s="29"/>
    </row>
    <row r="28" spans="1:3" ht="15.75" thickBot="1" x14ac:dyDescent="0.3">
      <c r="A28" s="25" t="s">
        <v>8</v>
      </c>
      <c r="B28" s="2"/>
      <c r="C28" s="29"/>
    </row>
    <row r="29" spans="1:3" ht="15.75" thickBot="1" x14ac:dyDescent="0.3">
      <c r="A29" s="34" t="s">
        <v>9</v>
      </c>
      <c r="B29" s="35">
        <v>58238.22</v>
      </c>
      <c r="C29" s="29"/>
    </row>
    <row r="30" spans="1:3" ht="15.75" thickBot="1" x14ac:dyDescent="0.3">
      <c r="A30" s="12"/>
      <c r="B30" s="13"/>
      <c r="C30" s="29"/>
    </row>
    <row r="31" spans="1:3" ht="15.75" thickBot="1" x14ac:dyDescent="0.3">
      <c r="A31" s="36" t="s">
        <v>10</v>
      </c>
      <c r="B31" s="2"/>
      <c r="C31" s="29"/>
    </row>
    <row r="32" spans="1:3" ht="15.75" thickBot="1" x14ac:dyDescent="0.3">
      <c r="A32" s="36"/>
      <c r="B32" s="37"/>
      <c r="C32" s="38"/>
    </row>
    <row r="33" spans="1:4" ht="15.75" thickBot="1" x14ac:dyDescent="0.3">
      <c r="A33" s="27" t="s">
        <v>12</v>
      </c>
      <c r="B33" s="39">
        <v>266.85000000000002</v>
      </c>
      <c r="C33" s="38"/>
    </row>
    <row r="34" spans="1:4" ht="15.75" thickBot="1" x14ac:dyDescent="0.3">
      <c r="A34" s="27" t="s">
        <v>13</v>
      </c>
      <c r="B34" s="39">
        <v>13058.69</v>
      </c>
      <c r="C34" s="38"/>
    </row>
    <row r="35" spans="1:4" x14ac:dyDescent="0.25">
      <c r="A35" s="40" t="s">
        <v>14</v>
      </c>
      <c r="B35" s="41">
        <v>10265.98</v>
      </c>
      <c r="C35" s="38"/>
    </row>
    <row r="36" spans="1:4" x14ac:dyDescent="0.25">
      <c r="A36" s="42" t="s">
        <v>15</v>
      </c>
      <c r="B36" s="43">
        <v>1551.78</v>
      </c>
      <c r="C36" s="38"/>
    </row>
    <row r="37" spans="1:4" x14ac:dyDescent="0.25">
      <c r="A37" s="44" t="s">
        <v>16</v>
      </c>
      <c r="B37" s="43">
        <v>288.62</v>
      </c>
      <c r="C37" s="38"/>
    </row>
    <row r="38" spans="1:4" x14ac:dyDescent="0.25">
      <c r="A38" s="42" t="s">
        <v>18</v>
      </c>
      <c r="B38" s="45">
        <v>865.33</v>
      </c>
      <c r="C38" s="46"/>
    </row>
    <row r="39" spans="1:4" x14ac:dyDescent="0.25">
      <c r="A39" s="42" t="s">
        <v>19</v>
      </c>
      <c r="B39" s="43">
        <v>0</v>
      </c>
      <c r="C39" s="46"/>
    </row>
    <row r="40" spans="1:4" x14ac:dyDescent="0.25">
      <c r="A40" s="42" t="s">
        <v>176</v>
      </c>
      <c r="B40" s="43">
        <v>1000</v>
      </c>
      <c r="C40" s="46"/>
    </row>
    <row r="41" spans="1:4" x14ac:dyDescent="0.25">
      <c r="A41" s="47"/>
      <c r="B41" s="43"/>
      <c r="C41" s="46"/>
    </row>
    <row r="42" spans="1:4" x14ac:dyDescent="0.25">
      <c r="A42" s="48" t="s">
        <v>21</v>
      </c>
      <c r="B42" s="49">
        <f>SUM(B33:B37)+B40-B38</f>
        <v>25566.589999999997</v>
      </c>
      <c r="C42" s="46"/>
    </row>
    <row r="43" spans="1:4" x14ac:dyDescent="0.25">
      <c r="A43" s="50"/>
      <c r="B43" s="13"/>
      <c r="C43" s="46"/>
    </row>
    <row r="44" spans="1:4" x14ac:dyDescent="0.25">
      <c r="A44" t="s">
        <v>22</v>
      </c>
      <c r="D44" s="2"/>
    </row>
    <row r="47" spans="1:4" x14ac:dyDescent="0.25">
      <c r="A47" s="1" t="s">
        <v>212</v>
      </c>
      <c r="B47" s="1" t="s">
        <v>207</v>
      </c>
    </row>
    <row r="48" spans="1:4" x14ac:dyDescent="0.25">
      <c r="A48" s="51" t="s">
        <v>208</v>
      </c>
      <c r="B48" s="5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D305E-C35A-4202-91AD-F21A3AFA6A99}">
  <dimension ref="A1:H119"/>
  <sheetViews>
    <sheetView topLeftCell="A101" workbookViewId="0">
      <selection activeCell="B108" sqref="B108"/>
    </sheetView>
  </sheetViews>
  <sheetFormatPr defaultRowHeight="15" x14ac:dyDescent="0.25"/>
  <cols>
    <col min="1" max="1" width="25" customWidth="1"/>
    <col min="2" max="2" width="10.140625" customWidth="1"/>
    <col min="5" max="5" width="10.85546875" customWidth="1"/>
    <col min="6" max="6" width="2.42578125" customWidth="1"/>
    <col min="8" max="8" width="11" customWidth="1"/>
  </cols>
  <sheetData>
    <row r="1" spans="1:8" ht="15.75" thickBot="1" x14ac:dyDescent="0.3">
      <c r="A1" s="52" t="s">
        <v>207</v>
      </c>
      <c r="B1" s="53"/>
      <c r="C1" s="53"/>
      <c r="D1" s="53"/>
      <c r="E1" s="53"/>
      <c r="F1" s="53"/>
      <c r="G1" s="54"/>
      <c r="H1" s="54"/>
    </row>
    <row r="2" spans="1:8" x14ac:dyDescent="0.25">
      <c r="A2" s="55" t="s">
        <v>29</v>
      </c>
      <c r="B2" s="53"/>
      <c r="C2" s="53"/>
      <c r="D2" s="53"/>
      <c r="E2" s="56" t="s">
        <v>30</v>
      </c>
      <c r="F2" s="57"/>
      <c r="G2" s="58" t="s">
        <v>204</v>
      </c>
      <c r="H2" s="96"/>
    </row>
    <row r="3" spans="1:8" x14ac:dyDescent="0.25">
      <c r="A3" s="54" t="s">
        <v>31</v>
      </c>
      <c r="B3" s="54"/>
      <c r="C3" s="54"/>
      <c r="D3" s="54"/>
      <c r="E3" s="59"/>
      <c r="F3" s="60"/>
      <c r="G3" s="61"/>
      <c r="H3" s="97"/>
    </row>
    <row r="4" spans="1:8" x14ac:dyDescent="0.25">
      <c r="A4" s="54" t="s">
        <v>32</v>
      </c>
      <c r="B4" s="62"/>
      <c r="C4" s="54"/>
      <c r="D4" s="54"/>
      <c r="E4" s="63">
        <v>520</v>
      </c>
      <c r="F4" s="60"/>
      <c r="G4" s="64" t="s">
        <v>33</v>
      </c>
      <c r="H4" s="98">
        <v>31665.8</v>
      </c>
    </row>
    <row r="5" spans="1:8" ht="15.75" thickBot="1" x14ac:dyDescent="0.3">
      <c r="A5" s="54" t="s">
        <v>34</v>
      </c>
      <c r="B5" s="62"/>
      <c r="C5" s="54"/>
      <c r="D5" s="54"/>
      <c r="E5" s="63"/>
      <c r="F5" s="60"/>
      <c r="G5" s="65" t="s">
        <v>35</v>
      </c>
      <c r="H5" s="99">
        <f>SUM(H39+H50)</f>
        <v>2371.37</v>
      </c>
    </row>
    <row r="6" spans="1:8" ht="15.75" thickBot="1" x14ac:dyDescent="0.3">
      <c r="A6" s="54" t="s">
        <v>36</v>
      </c>
      <c r="B6" s="62"/>
      <c r="C6" s="54"/>
      <c r="D6" s="54"/>
      <c r="E6" s="63"/>
      <c r="F6" s="60"/>
      <c r="G6" s="66"/>
      <c r="H6" s="100"/>
    </row>
    <row r="7" spans="1:8" x14ac:dyDescent="0.25">
      <c r="A7" s="54" t="s">
        <v>37</v>
      </c>
      <c r="B7" s="62"/>
      <c r="C7" s="54"/>
      <c r="D7" s="54"/>
      <c r="E7" s="63">
        <v>340</v>
      </c>
      <c r="F7" s="60"/>
      <c r="G7" s="67"/>
      <c r="H7" s="98">
        <f>SUM(H4-H5)+H6</f>
        <v>29294.43</v>
      </c>
    </row>
    <row r="8" spans="1:8" x14ac:dyDescent="0.25">
      <c r="A8" s="54" t="s">
        <v>38</v>
      </c>
      <c r="B8" s="62">
        <v>0.37</v>
      </c>
      <c r="C8" s="54"/>
      <c r="D8" s="54"/>
      <c r="E8" s="63">
        <v>5</v>
      </c>
      <c r="F8" s="60"/>
      <c r="G8" s="68"/>
      <c r="H8" s="101"/>
    </row>
    <row r="9" spans="1:8" x14ac:dyDescent="0.25">
      <c r="A9" s="54" t="s">
        <v>39</v>
      </c>
      <c r="B9" s="62"/>
      <c r="C9" s="54"/>
      <c r="D9" s="54"/>
      <c r="E9" s="63"/>
      <c r="F9" s="60"/>
      <c r="G9" s="64" t="s">
        <v>40</v>
      </c>
      <c r="H9" s="98">
        <v>2211.41</v>
      </c>
    </row>
    <row r="10" spans="1:8" x14ac:dyDescent="0.25">
      <c r="A10" s="54" t="s">
        <v>41</v>
      </c>
      <c r="B10" s="62"/>
      <c r="C10" s="54"/>
      <c r="D10" s="54"/>
      <c r="E10" s="63"/>
      <c r="F10" s="60"/>
      <c r="G10" s="64"/>
      <c r="H10" s="98"/>
    </row>
    <row r="11" spans="1:8" x14ac:dyDescent="0.25">
      <c r="A11" s="54" t="s">
        <v>12</v>
      </c>
      <c r="B11" s="62"/>
      <c r="C11" s="54"/>
      <c r="D11" s="54"/>
      <c r="E11" s="63"/>
      <c r="F11" s="60"/>
      <c r="G11" s="64" t="s">
        <v>42</v>
      </c>
      <c r="H11" s="98">
        <v>58238.22</v>
      </c>
    </row>
    <row r="12" spans="1:8" x14ac:dyDescent="0.25">
      <c r="A12" s="54" t="s">
        <v>11</v>
      </c>
      <c r="B12" s="62"/>
      <c r="C12" s="54"/>
      <c r="D12" s="54"/>
      <c r="E12" s="63"/>
      <c r="F12" s="60"/>
      <c r="G12" s="69" t="s">
        <v>43</v>
      </c>
      <c r="H12" s="98"/>
    </row>
    <row r="13" spans="1:8" x14ac:dyDescent="0.25">
      <c r="A13" s="54" t="s">
        <v>44</v>
      </c>
      <c r="B13" s="62"/>
      <c r="C13" s="54"/>
      <c r="D13" s="54"/>
      <c r="E13" s="63"/>
      <c r="F13" s="60"/>
      <c r="G13" s="61"/>
      <c r="H13" s="98"/>
    </row>
    <row r="14" spans="1:8" x14ac:dyDescent="0.25">
      <c r="A14" s="54" t="s">
        <v>45</v>
      </c>
      <c r="B14" s="62">
        <v>1368.6</v>
      </c>
      <c r="C14" s="54"/>
      <c r="D14" s="54"/>
      <c r="E14" s="63">
        <v>1500</v>
      </c>
      <c r="F14" s="60"/>
      <c r="G14" s="70" t="s">
        <v>46</v>
      </c>
      <c r="H14" s="102">
        <f>SUM(H7+H9+H11)</f>
        <v>89744.06</v>
      </c>
    </row>
    <row r="15" spans="1:8" x14ac:dyDescent="0.25">
      <c r="A15" s="54" t="s">
        <v>47</v>
      </c>
      <c r="B15" s="62"/>
      <c r="C15" s="54"/>
      <c r="D15" s="54"/>
      <c r="E15" s="63"/>
      <c r="F15" s="60"/>
      <c r="G15" s="120"/>
      <c r="H15" s="120"/>
    </row>
    <row r="16" spans="1:8" x14ac:dyDescent="0.25">
      <c r="A16" s="54" t="s">
        <v>48</v>
      </c>
      <c r="B16" s="62"/>
      <c r="C16" s="54"/>
      <c r="D16" s="54"/>
      <c r="E16" s="63"/>
      <c r="F16" s="60"/>
      <c r="G16" s="118"/>
      <c r="H16" s="118"/>
    </row>
    <row r="17" spans="1:8" x14ac:dyDescent="0.25">
      <c r="A17" s="54" t="s">
        <v>49</v>
      </c>
      <c r="B17" s="62">
        <v>4325</v>
      </c>
      <c r="C17" s="54"/>
      <c r="D17" s="54"/>
      <c r="E17" s="63"/>
      <c r="F17" s="60"/>
      <c r="G17" s="118"/>
      <c r="H17" s="118"/>
    </row>
    <row r="18" spans="1:8" x14ac:dyDescent="0.25">
      <c r="A18" s="54" t="s">
        <v>50</v>
      </c>
      <c r="B18" s="62"/>
      <c r="C18" s="54"/>
      <c r="D18" s="54"/>
      <c r="E18" s="63"/>
      <c r="F18" s="60"/>
      <c r="G18" s="119"/>
      <c r="H18" s="119"/>
    </row>
    <row r="19" spans="1:8" x14ac:dyDescent="0.25">
      <c r="A19" s="54" t="s">
        <v>51</v>
      </c>
      <c r="B19" s="62"/>
      <c r="C19" s="54"/>
      <c r="D19" s="54"/>
      <c r="E19" s="63">
        <v>720</v>
      </c>
      <c r="F19" s="60"/>
      <c r="G19" s="119"/>
      <c r="H19" s="119"/>
    </row>
    <row r="20" spans="1:8" x14ac:dyDescent="0.25">
      <c r="A20" s="71" t="s">
        <v>52</v>
      </c>
      <c r="B20" s="72">
        <f>SUM(B3:B19)</f>
        <v>5693.9699999999993</v>
      </c>
      <c r="C20" s="54"/>
      <c r="D20" s="54"/>
      <c r="E20" s="73">
        <f>SUM(E4:E19)</f>
        <v>3085</v>
      </c>
      <c r="F20" s="60"/>
      <c r="G20" s="74" t="s">
        <v>53</v>
      </c>
      <c r="H20" s="103">
        <v>75122.58</v>
      </c>
    </row>
    <row r="21" spans="1:8" x14ac:dyDescent="0.25">
      <c r="A21" s="71" t="s">
        <v>54</v>
      </c>
      <c r="B21" s="54"/>
      <c r="C21" s="54"/>
      <c r="D21" s="54"/>
      <c r="E21" s="59"/>
      <c r="F21" s="60"/>
      <c r="G21" s="75"/>
      <c r="H21" s="75"/>
    </row>
    <row r="22" spans="1:8" x14ac:dyDescent="0.25">
      <c r="A22" s="54" t="s">
        <v>55</v>
      </c>
      <c r="B22" s="76">
        <v>17174.5</v>
      </c>
      <c r="C22" s="54"/>
      <c r="D22" s="54"/>
      <c r="E22" s="59"/>
      <c r="F22" s="60"/>
      <c r="G22" s="77" t="s">
        <v>56</v>
      </c>
      <c r="H22" s="77"/>
    </row>
    <row r="23" spans="1:8" x14ac:dyDescent="0.25">
      <c r="A23" s="54" t="s">
        <v>57</v>
      </c>
      <c r="B23" s="76"/>
      <c r="C23" s="54"/>
      <c r="D23" s="54"/>
      <c r="E23" s="59"/>
      <c r="F23" s="60"/>
      <c r="G23" s="77" t="s">
        <v>58</v>
      </c>
      <c r="H23" s="104">
        <f>SUM(B26)</f>
        <v>22868.47</v>
      </c>
    </row>
    <row r="24" spans="1:8" x14ac:dyDescent="0.25">
      <c r="A24" s="54" t="s">
        <v>59</v>
      </c>
      <c r="B24" s="54"/>
      <c r="C24" s="54"/>
      <c r="D24" s="54"/>
      <c r="E24" s="59"/>
      <c r="F24" s="60"/>
      <c r="G24" s="75" t="s">
        <v>60</v>
      </c>
      <c r="H24" s="105"/>
    </row>
    <row r="25" spans="1:8" x14ac:dyDescent="0.25">
      <c r="A25" s="54" t="s">
        <v>61</v>
      </c>
      <c r="B25" s="62"/>
      <c r="C25" s="54"/>
      <c r="D25" s="54"/>
      <c r="E25" s="59"/>
      <c r="F25" s="60"/>
      <c r="G25" s="78"/>
      <c r="H25" s="106">
        <f>SUM(H23:H24)</f>
        <v>22868.47</v>
      </c>
    </row>
    <row r="26" spans="1:8" x14ac:dyDescent="0.25">
      <c r="A26" s="71" t="s">
        <v>58</v>
      </c>
      <c r="B26" s="72">
        <f>SUM(B20:B23)</f>
        <v>22868.47</v>
      </c>
      <c r="C26" s="54"/>
      <c r="D26" s="54"/>
      <c r="E26" s="59"/>
      <c r="F26" s="60"/>
      <c r="G26" s="79" t="s">
        <v>62</v>
      </c>
      <c r="H26" s="79"/>
    </row>
    <row r="27" spans="1:8" x14ac:dyDescent="0.25">
      <c r="A27" s="54"/>
      <c r="B27" s="54"/>
      <c r="C27" s="54"/>
      <c r="D27" s="54"/>
      <c r="E27" s="59"/>
      <c r="F27" s="60"/>
      <c r="G27" s="79" t="s">
        <v>63</v>
      </c>
      <c r="H27" s="107">
        <f>SUM(B119)</f>
        <v>8246.99</v>
      </c>
    </row>
    <row r="28" spans="1:8" x14ac:dyDescent="0.25">
      <c r="A28" s="55" t="s">
        <v>64</v>
      </c>
      <c r="B28" s="54"/>
      <c r="C28" s="54"/>
      <c r="D28" s="54"/>
      <c r="E28" s="59"/>
      <c r="F28" s="60"/>
      <c r="G28" s="75" t="s">
        <v>60</v>
      </c>
      <c r="H28" s="105"/>
    </row>
    <row r="29" spans="1:8" x14ac:dyDescent="0.25">
      <c r="A29" s="54"/>
      <c r="B29" s="80" t="s">
        <v>65</v>
      </c>
      <c r="C29" s="81" t="s">
        <v>66</v>
      </c>
      <c r="D29" s="82" t="s">
        <v>67</v>
      </c>
      <c r="E29" s="56"/>
      <c r="F29" s="60"/>
      <c r="G29" s="78"/>
      <c r="H29" s="108">
        <f>SUM(H27)-H28</f>
        <v>8246.99</v>
      </c>
    </row>
    <row r="30" spans="1:8" x14ac:dyDescent="0.25">
      <c r="A30" s="53" t="s">
        <v>68</v>
      </c>
      <c r="B30" s="80"/>
      <c r="C30" s="81"/>
      <c r="D30" s="82"/>
      <c r="E30" s="56"/>
      <c r="F30" s="60"/>
    </row>
    <row r="31" spans="1:8" x14ac:dyDescent="0.25">
      <c r="A31" s="54" t="s">
        <v>69</v>
      </c>
      <c r="B31" s="83">
        <v>208.19</v>
      </c>
      <c r="C31" s="84">
        <v>208.19</v>
      </c>
      <c r="D31" s="85"/>
      <c r="E31" s="86">
        <v>750</v>
      </c>
      <c r="F31" s="60"/>
      <c r="G31" s="87" t="s">
        <v>70</v>
      </c>
      <c r="H31" s="109">
        <f>SUM(H20+H25-H29)</f>
        <v>89744.06</v>
      </c>
    </row>
    <row r="32" spans="1:8" x14ac:dyDescent="0.25">
      <c r="A32" s="54" t="s">
        <v>71</v>
      </c>
      <c r="B32" s="83">
        <v>3255.36</v>
      </c>
      <c r="C32" s="84">
        <v>3255.36</v>
      </c>
      <c r="D32" s="85"/>
      <c r="E32" s="86">
        <v>10000</v>
      </c>
      <c r="F32" s="60"/>
      <c r="H32" s="110" t="s">
        <v>142</v>
      </c>
    </row>
    <row r="33" spans="1:8" x14ac:dyDescent="0.25">
      <c r="A33" s="54" t="s">
        <v>72</v>
      </c>
      <c r="B33" s="83">
        <v>80</v>
      </c>
      <c r="C33" s="84">
        <v>80</v>
      </c>
      <c r="D33" s="85"/>
      <c r="E33" s="86">
        <v>240</v>
      </c>
      <c r="F33" s="60"/>
    </row>
    <row r="34" spans="1:8" x14ac:dyDescent="0.25">
      <c r="A34" s="54" t="s">
        <v>73</v>
      </c>
      <c r="B34" s="83"/>
      <c r="C34" s="84"/>
      <c r="D34" s="85"/>
      <c r="E34" s="86">
        <v>150</v>
      </c>
      <c r="F34" s="60"/>
    </row>
    <row r="35" spans="1:8" x14ac:dyDescent="0.25">
      <c r="A35" s="54"/>
      <c r="B35" s="83"/>
      <c r="C35" s="84"/>
      <c r="D35" s="85"/>
      <c r="E35" s="63"/>
      <c r="F35" s="60"/>
      <c r="G35" s="88" t="s">
        <v>74</v>
      </c>
    </row>
    <row r="36" spans="1:8" x14ac:dyDescent="0.25">
      <c r="A36" s="53" t="s">
        <v>75</v>
      </c>
      <c r="B36" s="83"/>
      <c r="C36" s="84"/>
      <c r="D36" s="85"/>
      <c r="E36" s="63"/>
      <c r="F36" s="60"/>
      <c r="G36" s="90">
        <v>1888</v>
      </c>
      <c r="H36" s="113">
        <v>450</v>
      </c>
    </row>
    <row r="37" spans="1:8" x14ac:dyDescent="0.25">
      <c r="A37" s="54" t="s">
        <v>76</v>
      </c>
      <c r="B37" s="83">
        <v>170.29</v>
      </c>
      <c r="C37" s="84"/>
      <c r="D37" s="85"/>
      <c r="E37" s="63">
        <v>450</v>
      </c>
      <c r="F37" s="60"/>
      <c r="G37" s="90">
        <v>1889</v>
      </c>
      <c r="H37" s="113">
        <v>52.5</v>
      </c>
    </row>
    <row r="38" spans="1:8" x14ac:dyDescent="0.25">
      <c r="A38" s="54" t="s">
        <v>77</v>
      </c>
      <c r="B38" s="83"/>
      <c r="C38" s="84"/>
      <c r="D38" s="85"/>
      <c r="E38" s="63">
        <v>200</v>
      </c>
      <c r="F38" s="60"/>
      <c r="G38" s="90">
        <v>1891</v>
      </c>
      <c r="H38" s="113">
        <v>150</v>
      </c>
    </row>
    <row r="39" spans="1:8" x14ac:dyDescent="0.25">
      <c r="A39" s="54"/>
      <c r="B39" s="83"/>
      <c r="C39" s="84"/>
      <c r="D39" s="85"/>
      <c r="E39" s="63"/>
      <c r="F39" s="60"/>
      <c r="H39" s="160">
        <f>SUM(H36:H38)</f>
        <v>652.5</v>
      </c>
    </row>
    <row r="40" spans="1:8" x14ac:dyDescent="0.25">
      <c r="A40" s="53" t="s">
        <v>78</v>
      </c>
      <c r="B40" s="83"/>
      <c r="C40" s="84"/>
      <c r="D40" s="85"/>
      <c r="E40" s="63"/>
      <c r="F40" s="60"/>
    </row>
    <row r="41" spans="1:8" x14ac:dyDescent="0.25">
      <c r="A41" s="54" t="s">
        <v>79</v>
      </c>
      <c r="B41" s="83">
        <v>150</v>
      </c>
      <c r="C41" s="84">
        <v>150</v>
      </c>
      <c r="D41" s="85"/>
      <c r="E41" s="63">
        <v>150</v>
      </c>
      <c r="F41" s="60"/>
      <c r="G41" s="90" t="s">
        <v>210</v>
      </c>
    </row>
    <row r="42" spans="1:8" x14ac:dyDescent="0.25">
      <c r="A42" s="54" t="s">
        <v>81</v>
      </c>
      <c r="B42" s="83"/>
      <c r="C42" s="84"/>
      <c r="D42" s="85"/>
      <c r="E42" s="63">
        <v>260</v>
      </c>
      <c r="F42" s="60"/>
      <c r="G42" s="90">
        <v>1896</v>
      </c>
      <c r="H42" s="113">
        <v>150</v>
      </c>
    </row>
    <row r="43" spans="1:8" x14ac:dyDescent="0.25">
      <c r="A43" s="54"/>
      <c r="B43" s="83"/>
      <c r="C43" s="84"/>
      <c r="D43" s="85"/>
      <c r="E43" s="63"/>
      <c r="F43" s="60"/>
      <c r="G43" s="90">
        <v>1897</v>
      </c>
      <c r="H43" s="113">
        <v>102</v>
      </c>
    </row>
    <row r="44" spans="1:8" x14ac:dyDescent="0.25">
      <c r="A44" s="53" t="s">
        <v>82</v>
      </c>
      <c r="B44" s="83"/>
      <c r="C44" s="84"/>
      <c r="D44" s="85"/>
      <c r="E44" s="63"/>
      <c r="F44" s="60"/>
      <c r="G44" s="90">
        <v>1898</v>
      </c>
      <c r="H44" s="113">
        <v>14.39</v>
      </c>
    </row>
    <row r="45" spans="1:8" x14ac:dyDescent="0.25">
      <c r="A45" s="54" t="s">
        <v>83</v>
      </c>
      <c r="B45" s="83">
        <v>207.94</v>
      </c>
      <c r="C45" s="84">
        <v>207.94</v>
      </c>
      <c r="D45" s="85"/>
      <c r="E45" s="86">
        <v>800</v>
      </c>
      <c r="F45" s="60"/>
      <c r="G45" s="90">
        <v>1890</v>
      </c>
      <c r="H45" s="113">
        <v>146.55000000000001</v>
      </c>
    </row>
    <row r="46" spans="1:8" x14ac:dyDescent="0.25">
      <c r="A46" s="54" t="s">
        <v>84</v>
      </c>
      <c r="B46" s="83">
        <v>320.58999999999997</v>
      </c>
      <c r="C46" s="84">
        <v>320.58999999999997</v>
      </c>
      <c r="D46" s="85"/>
      <c r="E46" s="86">
        <v>420</v>
      </c>
      <c r="F46" s="60"/>
      <c r="G46" s="90">
        <v>1891</v>
      </c>
      <c r="H46" s="113">
        <v>450</v>
      </c>
    </row>
    <row r="47" spans="1:8" x14ac:dyDescent="0.25">
      <c r="A47" s="54" t="s">
        <v>85</v>
      </c>
      <c r="B47" s="83"/>
      <c r="C47" s="84"/>
      <c r="D47" s="85"/>
      <c r="E47" s="86">
        <v>1000</v>
      </c>
      <c r="F47" s="60"/>
      <c r="G47" s="90">
        <v>1892</v>
      </c>
      <c r="H47" s="113">
        <v>841.54</v>
      </c>
    </row>
    <row r="48" spans="1:8" x14ac:dyDescent="0.25">
      <c r="A48" s="54" t="s">
        <v>86</v>
      </c>
      <c r="B48" s="83"/>
      <c r="C48" s="84"/>
      <c r="D48" s="85"/>
      <c r="E48" s="86"/>
      <c r="F48" s="60"/>
      <c r="G48" s="90">
        <v>1893</v>
      </c>
      <c r="H48" s="124">
        <v>14.39</v>
      </c>
    </row>
    <row r="49" spans="1:8" x14ac:dyDescent="0.25">
      <c r="A49" s="54" t="s">
        <v>87</v>
      </c>
      <c r="B49" s="83"/>
      <c r="C49" s="84"/>
      <c r="D49" s="85"/>
      <c r="E49" s="86">
        <v>250</v>
      </c>
      <c r="F49" s="60"/>
    </row>
    <row r="50" spans="1:8" x14ac:dyDescent="0.25">
      <c r="A50" s="54" t="s">
        <v>88</v>
      </c>
      <c r="B50" s="83"/>
      <c r="C50" s="84"/>
      <c r="D50" s="85"/>
      <c r="E50" s="86"/>
      <c r="F50" s="60"/>
      <c r="H50" s="160">
        <f>SUM(H42:H49)</f>
        <v>1718.8700000000001</v>
      </c>
    </row>
    <row r="51" spans="1:8" x14ac:dyDescent="0.25">
      <c r="A51" s="54" t="s">
        <v>89</v>
      </c>
      <c r="B51" s="83">
        <v>120</v>
      </c>
      <c r="C51" s="84">
        <v>100</v>
      </c>
      <c r="D51" s="85">
        <v>20</v>
      </c>
      <c r="E51" s="86">
        <v>140</v>
      </c>
      <c r="F51" s="60"/>
      <c r="G51" s="90"/>
      <c r="H51" s="121"/>
    </row>
    <row r="52" spans="1:8" x14ac:dyDescent="0.25">
      <c r="A52" s="54" t="s">
        <v>90</v>
      </c>
      <c r="B52" s="83"/>
      <c r="C52" s="84"/>
      <c r="D52" s="85"/>
      <c r="E52" s="86">
        <v>85.12</v>
      </c>
      <c r="F52" s="60"/>
      <c r="G52" s="90"/>
      <c r="H52" s="137"/>
    </row>
    <row r="53" spans="1:8" x14ac:dyDescent="0.25">
      <c r="A53" s="54" t="s">
        <v>91</v>
      </c>
      <c r="B53" s="83"/>
      <c r="C53" s="84"/>
      <c r="D53" s="85"/>
      <c r="E53" s="86"/>
      <c r="F53" s="60"/>
      <c r="G53" s="89"/>
      <c r="H53" s="147"/>
    </row>
    <row r="54" spans="1:8" x14ac:dyDescent="0.25">
      <c r="A54" s="54"/>
      <c r="B54" s="83"/>
      <c r="C54" s="84"/>
      <c r="D54" s="85"/>
      <c r="E54" s="91"/>
      <c r="F54" s="60"/>
      <c r="G54" s="89"/>
      <c r="H54" s="115"/>
    </row>
    <row r="55" spans="1:8" x14ac:dyDescent="0.25">
      <c r="A55" s="53" t="s">
        <v>92</v>
      </c>
      <c r="B55" s="83"/>
      <c r="C55" s="84"/>
      <c r="D55" s="85"/>
      <c r="E55" s="63"/>
      <c r="F55" s="60"/>
    </row>
    <row r="56" spans="1:8" x14ac:dyDescent="0.25">
      <c r="A56" s="54" t="s">
        <v>93</v>
      </c>
      <c r="B56" s="83">
        <v>433.61</v>
      </c>
      <c r="C56" s="84">
        <v>384</v>
      </c>
      <c r="D56" s="85">
        <v>49.61</v>
      </c>
      <c r="E56" s="86">
        <v>400</v>
      </c>
      <c r="F56" s="60"/>
    </row>
    <row r="57" spans="1:8" x14ac:dyDescent="0.25">
      <c r="A57" s="54" t="s">
        <v>94</v>
      </c>
      <c r="B57" s="83"/>
      <c r="C57" s="84"/>
      <c r="D57" s="85"/>
      <c r="E57" s="86">
        <v>12</v>
      </c>
      <c r="F57" s="60"/>
    </row>
    <row r="58" spans="1:8" x14ac:dyDescent="0.25">
      <c r="A58" s="54" t="s">
        <v>95</v>
      </c>
      <c r="B58" s="83"/>
      <c r="C58" s="84"/>
      <c r="D58" s="85"/>
      <c r="E58" s="86">
        <v>150</v>
      </c>
      <c r="F58" s="60"/>
    </row>
    <row r="59" spans="1:8" x14ac:dyDescent="0.25">
      <c r="A59" s="54" t="s">
        <v>96</v>
      </c>
      <c r="B59" s="83">
        <v>40</v>
      </c>
      <c r="C59" s="84">
        <v>40</v>
      </c>
      <c r="D59" s="85"/>
      <c r="E59" s="63">
        <v>50</v>
      </c>
      <c r="F59" s="60"/>
    </row>
    <row r="60" spans="1:8" x14ac:dyDescent="0.25">
      <c r="A60" s="54"/>
      <c r="B60" s="83"/>
      <c r="C60" s="84"/>
      <c r="D60" s="85"/>
      <c r="E60" s="86"/>
      <c r="F60" s="60"/>
    </row>
    <row r="61" spans="1:8" x14ac:dyDescent="0.25">
      <c r="A61" s="53" t="s">
        <v>97</v>
      </c>
      <c r="B61" s="83"/>
      <c r="C61" s="84"/>
      <c r="D61" s="85"/>
      <c r="E61" s="86"/>
      <c r="F61" s="60"/>
    </row>
    <row r="62" spans="1:8" x14ac:dyDescent="0.25">
      <c r="A62" s="54" t="s">
        <v>151</v>
      </c>
      <c r="B62" s="83">
        <v>120</v>
      </c>
      <c r="C62" s="84">
        <v>120</v>
      </c>
      <c r="D62" s="85"/>
      <c r="E62" s="86">
        <v>120</v>
      </c>
      <c r="F62" s="60"/>
    </row>
    <row r="63" spans="1:8" x14ac:dyDescent="0.25">
      <c r="A63" s="54" t="s">
        <v>98</v>
      </c>
      <c r="B63" s="83"/>
      <c r="C63" s="84"/>
      <c r="D63" s="85"/>
      <c r="E63" s="63">
        <v>3075</v>
      </c>
      <c r="F63" s="60"/>
    </row>
    <row r="64" spans="1:8" x14ac:dyDescent="0.25">
      <c r="A64" s="54" t="s">
        <v>99</v>
      </c>
      <c r="B64" s="92"/>
      <c r="C64" s="92"/>
      <c r="E64" s="86">
        <v>200</v>
      </c>
      <c r="F64" s="60"/>
    </row>
    <row r="65" spans="1:8" x14ac:dyDescent="0.25">
      <c r="A65" s="54"/>
      <c r="B65" s="83"/>
      <c r="C65" s="84"/>
      <c r="D65" s="85"/>
      <c r="E65" s="63"/>
      <c r="F65" s="60"/>
    </row>
    <row r="66" spans="1:8" x14ac:dyDescent="0.25">
      <c r="A66" s="53" t="s">
        <v>100</v>
      </c>
      <c r="B66" s="83"/>
      <c r="C66" s="84"/>
      <c r="D66" s="85"/>
      <c r="E66" s="63"/>
      <c r="F66" s="60"/>
    </row>
    <row r="67" spans="1:8" x14ac:dyDescent="0.25">
      <c r="A67" s="54" t="s">
        <v>101</v>
      </c>
      <c r="B67" s="83">
        <v>300</v>
      </c>
      <c r="C67" s="84">
        <v>300</v>
      </c>
      <c r="D67" s="85"/>
      <c r="E67" s="91">
        <v>350</v>
      </c>
      <c r="F67" s="60"/>
      <c r="G67" s="93"/>
      <c r="H67" s="117"/>
    </row>
    <row r="68" spans="1:8" x14ac:dyDescent="0.25">
      <c r="A68" s="54" t="s">
        <v>102</v>
      </c>
      <c r="B68" s="83">
        <v>150</v>
      </c>
      <c r="C68" s="84">
        <v>125</v>
      </c>
      <c r="D68" s="85">
        <v>25</v>
      </c>
      <c r="E68" s="91">
        <v>175</v>
      </c>
      <c r="F68" s="60"/>
      <c r="G68" s="93"/>
      <c r="H68" s="145"/>
    </row>
    <row r="69" spans="1:8" x14ac:dyDescent="0.25">
      <c r="A69" s="54" t="s">
        <v>152</v>
      </c>
      <c r="B69" s="83">
        <v>151.19999999999999</v>
      </c>
      <c r="C69" s="84">
        <v>126</v>
      </c>
      <c r="D69" s="85">
        <v>25.2</v>
      </c>
      <c r="E69" s="91">
        <v>180</v>
      </c>
      <c r="F69" s="60"/>
      <c r="G69" s="93"/>
      <c r="H69" s="117"/>
    </row>
    <row r="70" spans="1:8" x14ac:dyDescent="0.25">
      <c r="A70" s="54" t="s">
        <v>103</v>
      </c>
      <c r="B70" s="83"/>
      <c r="C70" s="84"/>
      <c r="D70" s="85"/>
      <c r="E70" s="91">
        <v>175</v>
      </c>
      <c r="F70" s="60"/>
      <c r="G70" s="93"/>
      <c r="H70" s="117"/>
    </row>
    <row r="71" spans="1:8" x14ac:dyDescent="0.25">
      <c r="A71" s="54" t="s">
        <v>104</v>
      </c>
      <c r="B71" s="83">
        <v>250</v>
      </c>
      <c r="C71" s="84">
        <v>250</v>
      </c>
      <c r="D71" s="85"/>
      <c r="E71" s="91">
        <v>500</v>
      </c>
      <c r="F71" s="60"/>
      <c r="G71" s="93"/>
      <c r="H71" s="117"/>
    </row>
    <row r="72" spans="1:8" x14ac:dyDescent="0.25">
      <c r="A72" s="54" t="s">
        <v>153</v>
      </c>
      <c r="B72" s="83"/>
      <c r="C72" s="84"/>
      <c r="D72" s="85"/>
      <c r="E72" s="91">
        <v>150</v>
      </c>
      <c r="F72" s="60"/>
      <c r="G72" s="93"/>
      <c r="H72" s="117"/>
    </row>
    <row r="73" spans="1:8" x14ac:dyDescent="0.25">
      <c r="A73" s="54" t="s">
        <v>157</v>
      </c>
      <c r="B73" s="83">
        <v>57.56</v>
      </c>
      <c r="C73" s="84">
        <v>47.96</v>
      </c>
      <c r="D73" s="85">
        <v>9.6</v>
      </c>
      <c r="E73" s="91"/>
      <c r="F73" s="60"/>
      <c r="G73" s="93"/>
      <c r="H73" s="117"/>
    </row>
    <row r="74" spans="1:8" x14ac:dyDescent="0.25">
      <c r="A74" s="54" t="s">
        <v>209</v>
      </c>
      <c r="B74" s="83">
        <v>102</v>
      </c>
      <c r="C74" s="84">
        <v>85</v>
      </c>
      <c r="D74" s="85">
        <v>17</v>
      </c>
      <c r="E74" s="91"/>
      <c r="F74" s="60"/>
      <c r="G74" s="93"/>
      <c r="H74" s="117"/>
    </row>
    <row r="75" spans="1:8" x14ac:dyDescent="0.25">
      <c r="A75" s="54"/>
      <c r="B75" s="83"/>
      <c r="C75" s="84"/>
      <c r="D75" s="85"/>
      <c r="E75" s="91"/>
      <c r="F75" s="60"/>
      <c r="G75" s="93"/>
      <c r="H75" s="117"/>
    </row>
    <row r="76" spans="1:8" x14ac:dyDescent="0.25">
      <c r="A76" s="53" t="s">
        <v>105</v>
      </c>
      <c r="B76" s="83"/>
      <c r="C76" s="84"/>
      <c r="D76" s="85"/>
      <c r="E76" s="63"/>
      <c r="F76" s="60"/>
      <c r="G76" s="93"/>
      <c r="H76" s="117"/>
    </row>
    <row r="77" spans="1:8" x14ac:dyDescent="0.25">
      <c r="A77" s="54" t="s">
        <v>106</v>
      </c>
      <c r="B77" s="83"/>
      <c r="C77" s="84"/>
      <c r="D77" s="85"/>
      <c r="E77" s="86">
        <v>1500</v>
      </c>
      <c r="F77" s="60"/>
      <c r="G77" s="93"/>
      <c r="H77" s="117"/>
    </row>
    <row r="78" spans="1:8" x14ac:dyDescent="0.25">
      <c r="A78" s="54" t="s">
        <v>107</v>
      </c>
      <c r="B78" s="83"/>
      <c r="C78" s="84"/>
      <c r="D78" s="85"/>
      <c r="E78" s="86">
        <v>150</v>
      </c>
      <c r="F78" s="60"/>
      <c r="G78" s="93"/>
      <c r="H78" s="117"/>
    </row>
    <row r="79" spans="1:8" x14ac:dyDescent="0.25">
      <c r="A79" s="54" t="s">
        <v>108</v>
      </c>
      <c r="B79" s="83">
        <v>1575</v>
      </c>
      <c r="C79" s="84">
        <v>1575</v>
      </c>
      <c r="D79" s="85"/>
      <c r="E79" s="86">
        <v>2700</v>
      </c>
      <c r="F79" s="60"/>
      <c r="G79" s="93"/>
      <c r="H79" s="117"/>
    </row>
    <row r="80" spans="1:8" x14ac:dyDescent="0.25">
      <c r="A80" s="54" t="s">
        <v>109</v>
      </c>
      <c r="B80" s="83"/>
      <c r="C80" s="84"/>
      <c r="D80" s="85"/>
      <c r="E80" s="86">
        <v>250</v>
      </c>
      <c r="F80" s="60"/>
      <c r="G80" s="93"/>
      <c r="H80" s="117"/>
    </row>
    <row r="81" spans="1:8" x14ac:dyDescent="0.25">
      <c r="A81" s="54" t="s">
        <v>110</v>
      </c>
      <c r="B81" s="83"/>
      <c r="C81" s="84"/>
      <c r="D81" s="85"/>
      <c r="E81" s="86">
        <v>25</v>
      </c>
      <c r="F81" s="60"/>
      <c r="G81" s="93"/>
      <c r="H81" s="117"/>
    </row>
    <row r="82" spans="1:8" x14ac:dyDescent="0.25">
      <c r="A82" s="54" t="s">
        <v>111</v>
      </c>
      <c r="B82" s="83">
        <v>52.75</v>
      </c>
      <c r="C82" s="84">
        <v>52.75</v>
      </c>
      <c r="D82" s="85"/>
      <c r="E82" s="86">
        <v>250</v>
      </c>
      <c r="F82" s="60"/>
      <c r="G82" s="93"/>
      <c r="H82" s="117"/>
    </row>
    <row r="83" spans="1:8" x14ac:dyDescent="0.25">
      <c r="A83" s="54" t="s">
        <v>112</v>
      </c>
      <c r="B83" s="83">
        <v>52.5</v>
      </c>
      <c r="C83" s="84">
        <v>52.5</v>
      </c>
      <c r="D83" s="85"/>
      <c r="E83" s="86">
        <v>1000</v>
      </c>
      <c r="F83" s="60"/>
      <c r="G83" s="93"/>
      <c r="H83" s="117"/>
    </row>
    <row r="84" spans="1:8" x14ac:dyDescent="0.25">
      <c r="A84" s="54" t="s">
        <v>113</v>
      </c>
      <c r="B84" s="83"/>
      <c r="C84" s="84"/>
      <c r="D84" s="85"/>
      <c r="E84" s="86">
        <v>1500</v>
      </c>
      <c r="F84" s="60"/>
      <c r="G84" s="93"/>
      <c r="H84" s="117"/>
    </row>
    <row r="85" spans="1:8" x14ac:dyDescent="0.25">
      <c r="A85" s="54" t="s">
        <v>114</v>
      </c>
      <c r="B85" s="83"/>
      <c r="C85" s="84"/>
      <c r="D85" s="85"/>
      <c r="E85" s="86">
        <v>1000</v>
      </c>
      <c r="F85" s="60"/>
      <c r="G85" s="93"/>
      <c r="H85" s="117"/>
    </row>
    <row r="86" spans="1:8" x14ac:dyDescent="0.25">
      <c r="A86" s="54" t="s">
        <v>115</v>
      </c>
      <c r="B86" s="83"/>
      <c r="C86" s="84"/>
      <c r="D86" s="85"/>
      <c r="E86" s="86">
        <v>300</v>
      </c>
      <c r="F86" s="60"/>
      <c r="G86" s="93"/>
      <c r="H86" s="117"/>
    </row>
    <row r="87" spans="1:8" x14ac:dyDescent="0.25">
      <c r="A87" s="54"/>
      <c r="B87" s="83"/>
      <c r="C87" s="84"/>
      <c r="D87" s="85"/>
      <c r="E87" s="91"/>
      <c r="F87" s="60"/>
      <c r="G87" s="93"/>
      <c r="H87" s="117"/>
    </row>
    <row r="88" spans="1:8" x14ac:dyDescent="0.25">
      <c r="A88" s="53" t="s">
        <v>116</v>
      </c>
      <c r="B88" s="83"/>
      <c r="C88" s="84"/>
      <c r="D88" s="85"/>
      <c r="E88" s="63"/>
      <c r="F88" s="60"/>
      <c r="G88" s="93"/>
      <c r="H88" s="117"/>
    </row>
    <row r="89" spans="1:8" x14ac:dyDescent="0.25">
      <c r="A89" s="54" t="s">
        <v>117</v>
      </c>
      <c r="B89" s="83"/>
      <c r="C89" s="84"/>
      <c r="D89" s="85"/>
      <c r="E89" s="63"/>
      <c r="F89" s="60"/>
      <c r="G89" s="93"/>
      <c r="H89" s="117"/>
    </row>
    <row r="90" spans="1:8" x14ac:dyDescent="0.25">
      <c r="A90" s="54" t="s">
        <v>118</v>
      </c>
      <c r="B90" s="83"/>
      <c r="C90" s="84"/>
      <c r="D90" s="85"/>
      <c r="E90" s="63">
        <v>300</v>
      </c>
      <c r="F90" s="60"/>
      <c r="G90" s="93"/>
      <c r="H90" s="117"/>
    </row>
    <row r="91" spans="1:8" x14ac:dyDescent="0.25">
      <c r="A91" s="54" t="s">
        <v>119</v>
      </c>
      <c r="B91" s="83"/>
      <c r="C91" s="84"/>
      <c r="D91" s="85"/>
      <c r="E91" s="63"/>
      <c r="F91" s="60"/>
      <c r="G91" s="93"/>
      <c r="H91" s="117"/>
    </row>
    <row r="92" spans="1:8" x14ac:dyDescent="0.25">
      <c r="A92" s="54"/>
      <c r="B92" s="83"/>
      <c r="C92" s="84"/>
      <c r="D92" s="85"/>
      <c r="E92" s="63"/>
      <c r="F92" s="60"/>
      <c r="G92" s="93"/>
      <c r="H92" s="117"/>
    </row>
    <row r="93" spans="1:8" x14ac:dyDescent="0.25">
      <c r="A93" s="53" t="s">
        <v>120</v>
      </c>
      <c r="B93" s="83"/>
      <c r="C93" s="84"/>
      <c r="D93" s="85"/>
      <c r="E93" s="63"/>
      <c r="F93" s="60"/>
      <c r="G93" s="93"/>
      <c r="H93" s="117"/>
    </row>
    <row r="94" spans="1:8" x14ac:dyDescent="0.25">
      <c r="A94" s="54" t="s">
        <v>121</v>
      </c>
      <c r="B94" s="83"/>
      <c r="C94" s="84"/>
      <c r="D94" s="85"/>
      <c r="E94" s="86">
        <v>500</v>
      </c>
      <c r="F94" s="60"/>
      <c r="G94" s="93"/>
      <c r="H94" s="117"/>
    </row>
    <row r="95" spans="1:8" x14ac:dyDescent="0.25">
      <c r="A95" s="54" t="s">
        <v>122</v>
      </c>
      <c r="B95" s="83"/>
      <c r="C95" s="84"/>
      <c r="D95" s="85"/>
      <c r="E95" s="86"/>
      <c r="F95" s="60"/>
      <c r="G95" s="93"/>
      <c r="H95" s="117"/>
    </row>
    <row r="96" spans="1:8" x14ac:dyDescent="0.25">
      <c r="A96" s="54" t="s">
        <v>123</v>
      </c>
      <c r="B96" s="83"/>
      <c r="C96" s="84"/>
      <c r="D96" s="85"/>
      <c r="E96" s="86"/>
      <c r="F96" s="60"/>
      <c r="G96" s="93"/>
    </row>
    <row r="97" spans="1:7" x14ac:dyDescent="0.25">
      <c r="A97" s="54" t="s">
        <v>124</v>
      </c>
      <c r="B97" s="83"/>
      <c r="C97" s="84"/>
      <c r="D97" s="85"/>
      <c r="E97" s="86"/>
      <c r="F97" s="60"/>
      <c r="G97" s="93"/>
    </row>
    <row r="98" spans="1:7" x14ac:dyDescent="0.25">
      <c r="A98" s="54" t="s">
        <v>154</v>
      </c>
      <c r="B98" s="83"/>
      <c r="C98" s="84"/>
      <c r="D98" s="85"/>
      <c r="E98" s="86">
        <v>1000</v>
      </c>
      <c r="F98" s="60"/>
      <c r="G98" s="93"/>
    </row>
    <row r="99" spans="1:7" x14ac:dyDescent="0.25">
      <c r="A99" s="54" t="s">
        <v>155</v>
      </c>
      <c r="B99" s="83"/>
      <c r="C99" s="84"/>
      <c r="D99" s="85"/>
      <c r="E99" s="86">
        <v>500</v>
      </c>
      <c r="F99" s="60"/>
      <c r="G99" s="93"/>
    </row>
    <row r="100" spans="1:7" x14ac:dyDescent="0.25">
      <c r="A100" s="54" t="s">
        <v>125</v>
      </c>
      <c r="B100" s="83"/>
      <c r="C100" s="84"/>
      <c r="D100" s="85"/>
      <c r="E100" s="86"/>
      <c r="F100" s="60"/>
      <c r="G100" s="93"/>
    </row>
    <row r="101" spans="1:7" x14ac:dyDescent="0.25">
      <c r="A101" s="54" t="s">
        <v>126</v>
      </c>
      <c r="B101" s="83"/>
      <c r="C101" s="84"/>
      <c r="D101" s="85"/>
      <c r="E101" s="86">
        <v>100</v>
      </c>
      <c r="F101" s="60"/>
      <c r="G101" s="93"/>
    </row>
    <row r="102" spans="1:7" x14ac:dyDescent="0.25">
      <c r="A102" s="54" t="s">
        <v>127</v>
      </c>
      <c r="B102" s="83"/>
      <c r="C102" s="84"/>
      <c r="D102" s="85"/>
      <c r="E102" s="86"/>
      <c r="F102" s="60"/>
      <c r="G102" s="93"/>
    </row>
    <row r="103" spans="1:7" x14ac:dyDescent="0.25">
      <c r="A103" s="54" t="s">
        <v>12</v>
      </c>
      <c r="B103" s="83"/>
      <c r="C103" s="84"/>
      <c r="D103" s="85"/>
      <c r="E103" s="86"/>
      <c r="F103" s="60"/>
      <c r="G103" s="93"/>
    </row>
    <row r="104" spans="1:7" x14ac:dyDescent="0.25">
      <c r="A104" s="54" t="s">
        <v>11</v>
      </c>
      <c r="B104" s="83"/>
      <c r="C104" s="84"/>
      <c r="D104" s="85"/>
      <c r="E104" s="86">
        <v>100</v>
      </c>
      <c r="F104" s="60"/>
      <c r="G104" s="93"/>
    </row>
    <row r="105" spans="1:7" x14ac:dyDescent="0.25">
      <c r="A105" s="54" t="s">
        <v>128</v>
      </c>
      <c r="B105" s="83"/>
      <c r="C105" s="84"/>
      <c r="D105" s="85"/>
      <c r="E105" s="86"/>
      <c r="F105" s="60"/>
      <c r="G105" s="93"/>
    </row>
    <row r="106" spans="1:7" x14ac:dyDescent="0.25">
      <c r="A106" s="54" t="s">
        <v>129</v>
      </c>
      <c r="B106" s="83"/>
      <c r="C106" s="84"/>
      <c r="D106" s="85"/>
      <c r="E106" s="86"/>
      <c r="F106" s="60"/>
      <c r="G106" s="93"/>
    </row>
    <row r="107" spans="1:7" x14ac:dyDescent="0.25">
      <c r="A107" s="54" t="s">
        <v>130</v>
      </c>
      <c r="B107" s="83"/>
      <c r="C107" s="84"/>
      <c r="D107" s="85"/>
      <c r="E107" s="86">
        <v>150</v>
      </c>
      <c r="F107" s="60"/>
      <c r="G107" s="93"/>
    </row>
    <row r="108" spans="1:7" x14ac:dyDescent="0.25">
      <c r="A108" s="54" t="s">
        <v>131</v>
      </c>
      <c r="B108" s="83"/>
      <c r="C108" s="84"/>
      <c r="D108" s="85"/>
      <c r="E108" s="86"/>
      <c r="F108" s="60"/>
      <c r="G108" s="93"/>
    </row>
    <row r="109" spans="1:7" x14ac:dyDescent="0.25">
      <c r="A109" s="54" t="s">
        <v>132</v>
      </c>
      <c r="B109" s="83">
        <v>450</v>
      </c>
      <c r="C109" s="84">
        <v>450</v>
      </c>
      <c r="D109" s="85"/>
      <c r="E109" s="86">
        <v>1000</v>
      </c>
      <c r="F109" s="60"/>
      <c r="G109" s="93"/>
    </row>
    <row r="110" spans="1:7" x14ac:dyDescent="0.25">
      <c r="A110" s="54" t="s">
        <v>156</v>
      </c>
      <c r="B110" s="83"/>
      <c r="C110" s="84"/>
      <c r="D110" s="85"/>
      <c r="E110" s="86">
        <v>1000</v>
      </c>
      <c r="F110" s="60"/>
      <c r="G110" s="93"/>
    </row>
    <row r="111" spans="1:7" x14ac:dyDescent="0.25">
      <c r="A111" s="54" t="s">
        <v>133</v>
      </c>
      <c r="B111" s="83"/>
      <c r="C111" s="84"/>
      <c r="D111" s="85"/>
      <c r="E111" s="91">
        <v>100</v>
      </c>
      <c r="F111" s="60"/>
      <c r="G111" s="93"/>
    </row>
    <row r="112" spans="1:7" x14ac:dyDescent="0.25">
      <c r="A112" s="54" t="s">
        <v>134</v>
      </c>
      <c r="B112" s="83"/>
      <c r="C112" s="84"/>
      <c r="D112" s="85"/>
      <c r="E112" s="91">
        <v>100</v>
      </c>
      <c r="F112" s="60"/>
      <c r="G112" s="93"/>
    </row>
    <row r="113" spans="1:7" x14ac:dyDescent="0.25">
      <c r="A113" s="54" t="s">
        <v>135</v>
      </c>
      <c r="B113" s="83"/>
      <c r="C113" s="84"/>
      <c r="D113" s="85"/>
      <c r="E113" s="91"/>
      <c r="F113" s="60"/>
      <c r="G113" s="93"/>
    </row>
    <row r="114" spans="1:7" x14ac:dyDescent="0.25">
      <c r="A114" s="54" t="s">
        <v>136</v>
      </c>
      <c r="B114" s="83"/>
      <c r="C114" s="84"/>
      <c r="D114" s="85"/>
      <c r="E114" s="91"/>
      <c r="F114" s="60"/>
      <c r="G114" s="93"/>
    </row>
    <row r="115" spans="1:7" x14ac:dyDescent="0.25">
      <c r="A115" s="54" t="s">
        <v>137</v>
      </c>
      <c r="B115" s="83"/>
      <c r="C115" s="84"/>
      <c r="D115" s="85"/>
      <c r="E115" s="94"/>
      <c r="F115" s="60"/>
      <c r="G115" s="93"/>
    </row>
    <row r="116" spans="1:7" x14ac:dyDescent="0.25">
      <c r="A116" s="54" t="s">
        <v>138</v>
      </c>
      <c r="B116" s="83"/>
      <c r="C116" s="84"/>
      <c r="D116" s="85"/>
      <c r="E116" s="94"/>
      <c r="F116" s="60"/>
      <c r="G116" s="54"/>
    </row>
    <row r="117" spans="1:7" x14ac:dyDescent="0.25">
      <c r="A117" s="54" t="s">
        <v>139</v>
      </c>
      <c r="B117" s="83"/>
      <c r="C117" s="84"/>
      <c r="D117" s="85"/>
      <c r="E117" s="94"/>
      <c r="F117" s="60"/>
      <c r="G117" s="54"/>
    </row>
    <row r="118" spans="1:7" x14ac:dyDescent="0.25">
      <c r="A118" s="54"/>
      <c r="B118" s="83"/>
      <c r="C118" s="84"/>
      <c r="D118" s="85"/>
      <c r="E118" s="94"/>
      <c r="F118" s="60"/>
      <c r="G118" s="54"/>
    </row>
    <row r="119" spans="1:7" x14ac:dyDescent="0.25">
      <c r="A119" s="54" t="s">
        <v>140</v>
      </c>
      <c r="B119" s="62">
        <f>SUM(B31:B117)</f>
        <v>8246.99</v>
      </c>
      <c r="C119" s="62">
        <f>SUM(C31:C117)</f>
        <v>7930.29</v>
      </c>
      <c r="D119" s="62">
        <f>SUM(D31:D117)</f>
        <v>146.41</v>
      </c>
      <c r="E119" s="86">
        <f>SUM(E31:E118)</f>
        <v>33957.120000000003</v>
      </c>
      <c r="F119" s="60"/>
      <c r="G119" s="95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April 2020</vt:lpstr>
      <vt:lpstr>Reconcil end April</vt:lpstr>
      <vt:lpstr>May 2020</vt:lpstr>
      <vt:lpstr>Recon end May</vt:lpstr>
      <vt:lpstr>June 2020</vt:lpstr>
      <vt:lpstr>Recon 24th June</vt:lpstr>
      <vt:lpstr>Recon end June</vt:lpstr>
      <vt:lpstr>July 2020</vt:lpstr>
      <vt:lpstr>Recon end July</vt:lpstr>
      <vt:lpstr>August Sept 2020</vt:lpstr>
      <vt:lpstr>Recon end Sept </vt:lpstr>
      <vt:lpstr>Oct 2020</vt:lpstr>
      <vt:lpstr>Recon end Oct</vt:lpstr>
      <vt:lpstr>Nov 2020</vt:lpstr>
      <vt:lpstr>Recon 25th Nov</vt:lpstr>
      <vt:lpstr>Recon 27th Nov</vt:lpstr>
      <vt:lpstr>Dec 2020</vt:lpstr>
      <vt:lpstr>Recon 16th Dec</vt:lpstr>
      <vt:lpstr>Jan 2021</vt:lpstr>
      <vt:lpstr>Recon 27th Jan</vt:lpstr>
      <vt:lpstr>Recon 29th Jan</vt:lpstr>
      <vt:lpstr>Cofflete S106 </vt:lpstr>
      <vt:lpstr>February 2021</vt:lpstr>
      <vt:lpstr>Recon 24th Feb</vt:lpstr>
      <vt:lpstr>Recon end Feb</vt:lpstr>
      <vt:lpstr>March 2021</vt:lpstr>
      <vt:lpstr>Recon 22nd March</vt:lpstr>
      <vt:lpstr>Recon 24th March</vt:lpstr>
      <vt:lpstr>Recon end of March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2021-04-28T08:41:54Z</cp:lastPrinted>
  <dcterms:created xsi:type="dcterms:W3CDTF">2020-04-14T14:39:56Z</dcterms:created>
  <dcterms:modified xsi:type="dcterms:W3CDTF">2021-12-09T17:15:05Z</dcterms:modified>
</cp:coreProperties>
</file>