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/>
  <mc:AlternateContent xmlns:mc="http://schemas.openxmlformats.org/markup-compatibility/2006">
    <mc:Choice Requires="x15">
      <x15ac:absPath xmlns:x15ac="http://schemas.microsoft.com/office/spreadsheetml/2010/11/ac" url="F:\BPC\Finance\2016-2017\"/>
    </mc:Choice>
  </mc:AlternateContent>
  <bookViews>
    <workbookView xWindow="0" yWindow="0" windowWidth="20490" windowHeight="7755" firstSheet="10" activeTab="14"/>
  </bookViews>
  <sheets>
    <sheet name="April 2016" sheetId="1" r:id="rId1"/>
    <sheet name="May 2016" sheetId="2" r:id="rId2"/>
    <sheet name="June 2016" sheetId="3" r:id="rId3"/>
    <sheet name="Quarterly reconciliation June" sheetId="4" r:id="rId4"/>
    <sheet name="July 2016" sheetId="5" r:id="rId5"/>
    <sheet name="Aug Sept 2016" sheetId="6" r:id="rId6"/>
    <sheet name="Half Yearly Reconciliation" sheetId="7" r:id="rId7"/>
    <sheet name="October 2016" sheetId="8" r:id="rId8"/>
    <sheet name="Dec 2016" sheetId="10" r:id="rId9"/>
    <sheet name="Nov 2016" sheetId="9" r:id="rId10"/>
    <sheet name="End of Dec Reconcil" sheetId="11" r:id="rId11"/>
    <sheet name="Jan 2017" sheetId="12" r:id="rId12"/>
    <sheet name="Feb 2017" sheetId="13" r:id="rId13"/>
    <sheet name="March 2017" sheetId="14" r:id="rId14"/>
    <sheet name="End of March Reconcilliation" sheetId="22" r:id="rId1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22" l="1"/>
  <c r="C67" i="22"/>
  <c r="B67" i="22"/>
  <c r="G44" i="22"/>
  <c r="G32" i="22"/>
  <c r="B19" i="22"/>
  <c r="B25" i="22" s="1"/>
  <c r="G30" i="22" s="1"/>
  <c r="G34" i="22" s="1"/>
  <c r="G49" i="22" s="1"/>
  <c r="G12" i="22"/>
  <c r="B8" i="14" l="1"/>
  <c r="B45" i="14"/>
  <c r="B30" i="14"/>
  <c r="B24" i="14"/>
  <c r="B6" i="13" l="1"/>
  <c r="B26" i="13"/>
  <c r="B32" i="13"/>
  <c r="B46" i="13"/>
  <c r="B29" i="12" l="1"/>
  <c r="B48" i="12" l="1"/>
  <c r="B35" i="12"/>
  <c r="B6" i="12" l="1"/>
  <c r="B44" i="11" l="1"/>
  <c r="B32" i="11"/>
  <c r="B21" i="11"/>
  <c r="B58" i="11" l="1"/>
  <c r="B62" i="11" s="1"/>
  <c r="B6" i="11"/>
  <c r="B52" i="11" s="1"/>
  <c r="B45" i="10" l="1"/>
  <c r="B32" i="10"/>
  <c r="B26" i="10"/>
  <c r="B9" i="10"/>
  <c r="B43" i="9" l="1"/>
  <c r="B26" i="9" l="1"/>
  <c r="B9" i="9"/>
  <c r="B32" i="9" l="1"/>
  <c r="B44" i="8" l="1"/>
  <c r="B34" i="8"/>
  <c r="B26" i="8"/>
  <c r="B9" i="8"/>
  <c r="B38" i="7" l="1"/>
  <c r="B32" i="7"/>
  <c r="B25" i="7"/>
  <c r="B16" i="7"/>
  <c r="B25" i="6"/>
  <c r="B36" i="7" l="1"/>
  <c r="B43" i="7"/>
  <c r="B6" i="7"/>
  <c r="B9" i="6" l="1"/>
  <c r="B43" i="6" l="1"/>
  <c r="B33" i="6"/>
  <c r="B27" i="5" l="1"/>
  <c r="B46" i="5" l="1"/>
  <c r="B35" i="5"/>
  <c r="B24" i="4" l="1"/>
  <c r="B20" i="4"/>
  <c r="B26" i="4" s="1"/>
  <c r="B12" i="4"/>
  <c r="B37" i="4"/>
  <c r="B26" i="3"/>
  <c r="B6" i="4" l="1"/>
  <c r="B45" i="3"/>
  <c r="B9" i="3" l="1"/>
  <c r="B48" i="2" l="1"/>
  <c r="B34" i="3" l="1"/>
  <c r="B37" i="2" l="1"/>
  <c r="B29" i="2"/>
  <c r="B10" i="2"/>
  <c r="B36" i="1" l="1"/>
  <c r="B28" i="1" l="1"/>
  <c r="B9" i="1"/>
</calcChain>
</file>

<file path=xl/sharedStrings.xml><?xml version="1.0" encoding="utf-8"?>
<sst xmlns="http://schemas.openxmlformats.org/spreadsheetml/2006/main" count="701" uniqueCount="310">
  <si>
    <t>Receipts:</t>
  </si>
  <si>
    <t>Amount</t>
  </si>
  <si>
    <t>Fund</t>
  </si>
  <si>
    <t>General</t>
  </si>
  <si>
    <t>P3</t>
  </si>
  <si>
    <t>TOTAL:</t>
  </si>
  <si>
    <t>Payments:</t>
  </si>
  <si>
    <t>Clerk Expenses</t>
  </si>
  <si>
    <t>Clerk Office Allowance</t>
  </si>
  <si>
    <t>Current Account:</t>
  </si>
  <si>
    <t>Deposit Account:</t>
  </si>
  <si>
    <t xml:space="preserve">TOTAL: </t>
  </si>
  <si>
    <t xml:space="preserve">Current Balance:  </t>
  </si>
  <si>
    <t>Sherford Reserve</t>
  </si>
  <si>
    <t>Silverbridge Way</t>
  </si>
  <si>
    <t>April</t>
  </si>
  <si>
    <t>Monthly Finance Report Financial Year 2016/17</t>
  </si>
  <si>
    <t>DALC - Clerk Course &amp; 10 x Good Cllr Guides</t>
  </si>
  <si>
    <t>SHDC - Payroll Services 2015/2016</t>
  </si>
  <si>
    <t>SHDC - Supplies/Services for Elections May 2015</t>
  </si>
  <si>
    <t>G Searle - Parish Website</t>
  </si>
  <si>
    <t>P Burridge - Verge Maintenance April &amp; Silverbridge Way Qrtly</t>
  </si>
  <si>
    <t>Clerk Wages</t>
  </si>
  <si>
    <t>Transparency Code</t>
  </si>
  <si>
    <t>Transparency Code Funding</t>
  </si>
  <si>
    <t xml:space="preserve">Statement balance at  18th April 2016              </t>
  </si>
  <si>
    <t>Gentle Exercise &amp; Composters sub accounts have been removed as nil balances</t>
  </si>
  <si>
    <t>Groundwork UK - Neighbourhood Plan</t>
  </si>
  <si>
    <t>Neighbourhood Plan</t>
  </si>
  <si>
    <t>Sub account added for Neighbourhood Plan and Transparency Code Funding</t>
  </si>
  <si>
    <t xml:space="preserve">Transparency Code </t>
  </si>
  <si>
    <t>Marcus Cane - Deposit - Bus Shelters</t>
  </si>
  <si>
    <t>May</t>
  </si>
  <si>
    <t>1st Instalment Precept</t>
  </si>
  <si>
    <t>Sherford</t>
  </si>
  <si>
    <t>Quarterly Reconciliation</t>
  </si>
  <si>
    <t>June</t>
  </si>
  <si>
    <t>Sherford 106 Contribution to Brixton Parish Council</t>
  </si>
  <si>
    <t>South and West Internal Audit</t>
  </si>
  <si>
    <t>Liz Hitchins - Planning Peer Review Travel Expenses</t>
  </si>
  <si>
    <t>Purchase of Laptop and Printer/Scanner</t>
  </si>
  <si>
    <t>Brixton Feoffee Trust Contribution</t>
  </si>
  <si>
    <t>Bus Shelters</t>
  </si>
  <si>
    <t>Brixton Composters Contribution</t>
  </si>
  <si>
    <t>HMRC Tax Repayment (Apr 2015-March 2016)</t>
  </si>
  <si>
    <t>Statement balance at  19th May 2016</t>
  </si>
  <si>
    <t>Total of Fund allocated</t>
  </si>
  <si>
    <t>P Burridge Grass Verges (May)</t>
  </si>
  <si>
    <t>Transfer to Deposit Account</t>
  </si>
  <si>
    <t>Community First - Zurich - BPC Insurance Policy</t>
  </si>
  <si>
    <t>Yealmpton &amp; Brixton Caring Donation</t>
  </si>
  <si>
    <t>Vision ICT - Website</t>
  </si>
  <si>
    <t>Clerk Allowance</t>
  </si>
  <si>
    <t>Clerk - purchase of Filing Cabinet</t>
  </si>
  <si>
    <t xml:space="preserve">Statement balance at  16th June 2016              </t>
  </si>
  <si>
    <t>Add total receipts April</t>
  </si>
  <si>
    <t>Add total receipts May</t>
  </si>
  <si>
    <t>Add total receipts June</t>
  </si>
  <si>
    <t>Total</t>
  </si>
  <si>
    <t>Transfer from Current Account</t>
  </si>
  <si>
    <t>Clerk - purchase of Data Protection</t>
  </si>
  <si>
    <t>Minus total payments for April</t>
  </si>
  <si>
    <t>Minus total payments for May</t>
  </si>
  <si>
    <t>Minus total payments for June</t>
  </si>
  <si>
    <t>Current Acc                Bal c/f 31/3/2016</t>
  </si>
  <si>
    <t>Deposit Acc                Bal c/f 31/3/2016</t>
  </si>
  <si>
    <t>Difference of</t>
  </si>
  <si>
    <t>Chq not cashed 1358</t>
  </si>
  <si>
    <t>Chq not cashed 1359</t>
  </si>
  <si>
    <t>Chq not cashed 1360</t>
  </si>
  <si>
    <t>Chq not cashed 1361</t>
  </si>
  <si>
    <t>Chq not cashed 1362</t>
  </si>
  <si>
    <t>Chq not cashed 1350</t>
  </si>
  <si>
    <t>Chq not cashed 1357</t>
  </si>
  <si>
    <t>TOTAL BALANCES</t>
  </si>
  <si>
    <t>Minus chq 1340 - presented after 31st March</t>
  </si>
  <si>
    <t>Minus chq 1341 - presented after 31st March</t>
  </si>
  <si>
    <t>Minus chq 1342 - presented after 31st March</t>
  </si>
  <si>
    <t>Add Interest for Apr, May &amp; June</t>
  </si>
  <si>
    <t>Figure explaining the difference</t>
  </si>
  <si>
    <t>Chq not cashed 1363</t>
  </si>
  <si>
    <t>P Burridge Verge Maintenance &amp; Weed Killing</t>
  </si>
  <si>
    <t xml:space="preserve">VAT refund of £190.10 in total will bring this figure to £125 in credit </t>
  </si>
  <si>
    <r>
      <rPr>
        <b/>
        <sz val="11"/>
        <color theme="1"/>
        <rFont val="Calibri"/>
        <family val="2"/>
        <scheme val="minor"/>
      </rPr>
      <t>Transparency Code</t>
    </r>
    <r>
      <rPr>
        <sz val="11"/>
        <color theme="1"/>
        <rFont val="Calibri"/>
        <family val="2"/>
        <scheme val="minor"/>
      </rPr>
      <t xml:space="preserve"> - shows minus figure of</t>
    </r>
    <r>
      <rPr>
        <sz val="11"/>
        <color rgb="FFFF0000"/>
        <rFont val="Calibri"/>
        <family val="2"/>
        <scheme val="minor"/>
      </rPr>
      <t xml:space="preserve"> £65.10</t>
    </r>
  </si>
  <si>
    <t>Clerk - Website Training (x 6  hours)</t>
  </si>
  <si>
    <t>Clerk - Website Setting Up &amp; Mileage</t>
  </si>
  <si>
    <t>March to June 2016</t>
  </si>
  <si>
    <t>Deposit Account Statement    Bal 16th June 2016</t>
  </si>
  <si>
    <t>Current Account Statement    Bal 16th June 2016</t>
  </si>
  <si>
    <t>Eggbuckland Community College - NP Questionnaires</t>
  </si>
  <si>
    <t>Peter Burridge - Verges &amp; Silverbridge Way</t>
  </si>
  <si>
    <t>Christopher Masters - Bus Travel</t>
  </si>
  <si>
    <t>Community First Insurance - Liability NP Consultation</t>
  </si>
  <si>
    <t>Liz Hitchins - Bouncy Castle, Drinks, stationery etc</t>
  </si>
  <si>
    <t>Leon Brooks</t>
  </si>
  <si>
    <t>The Foxhound - Defibrilator Installation</t>
  </si>
  <si>
    <t xml:space="preserve">Statement balance at  12th July 2016              </t>
  </si>
  <si>
    <t>2x£25  WHSmith Vouchers - Leavers</t>
  </si>
  <si>
    <t>Clerk Mileage - P3 meeting</t>
  </si>
  <si>
    <t>Marcus Cane - payment for 3 Bus Shelters</t>
  </si>
  <si>
    <t>Derek Furzeland - Village Seat Restoration</t>
  </si>
  <si>
    <t>Roger Wakeham - payment Bus Shelter Plaques</t>
  </si>
  <si>
    <t>Eggbuckland Community College</t>
  </si>
  <si>
    <t>Clerk Wages - August</t>
  </si>
  <si>
    <t xml:space="preserve">Yealmpton PC - Share of Silverbridge Way upkeep </t>
  </si>
  <si>
    <t>TAP Funding (Final Payment)</t>
  </si>
  <si>
    <t xml:space="preserve">Statement balance at  19th September 2016   </t>
  </si>
  <si>
    <t>Marcus Cane - payment for final Bus Shelter</t>
  </si>
  <si>
    <t>Add total receipts July</t>
  </si>
  <si>
    <t>Add interest for July, Aug &amp; Sept</t>
  </si>
  <si>
    <t>Minus total payments for July</t>
  </si>
  <si>
    <t>Minus total payments for Aug &amp; Sept</t>
  </si>
  <si>
    <t>Add total receipts Aug &amp; Sept</t>
  </si>
  <si>
    <t>Current Account Statement    Bal 19th Sept 2016</t>
  </si>
  <si>
    <t>Deposit Account Statement    Bal 19th Sept 2016</t>
  </si>
  <si>
    <t>Chq not cashed 1374</t>
  </si>
  <si>
    <t>Chq not cashed 1375</t>
  </si>
  <si>
    <t>Chq not cashed 1376</t>
  </si>
  <si>
    <t>Chq not cashed 1377</t>
  </si>
  <si>
    <t>Payments not showing</t>
  </si>
  <si>
    <t>Payment not showing</t>
  </si>
  <si>
    <t>Minus Payments made in last financial year</t>
  </si>
  <si>
    <t>Clerk Wages - September</t>
  </si>
  <si>
    <t>Clerk Office Allowance - Aug &amp; Sept</t>
  </si>
  <si>
    <t>Aug &amp; Sept 2016</t>
  </si>
  <si>
    <t>Chq not cashed 1379</t>
  </si>
  <si>
    <t xml:space="preserve">So figure would be </t>
  </si>
  <si>
    <t>Half Yearly Reconciliation - March to September 2016</t>
  </si>
  <si>
    <t>Add chqs not yet cashed</t>
  </si>
  <si>
    <t>Minus payments not yet showing</t>
  </si>
  <si>
    <t xml:space="preserve">which corresponds with the bank statement below </t>
  </si>
  <si>
    <t>P Burridge - Verge Maintenance Aug &amp; Sept</t>
  </si>
  <si>
    <t xml:space="preserve">M Cane - Final payment Bus Shelters </t>
  </si>
  <si>
    <t>Transfer from deposit account</t>
  </si>
  <si>
    <t>Transfer to current account</t>
  </si>
  <si>
    <t>Precept (2nd installment)</t>
  </si>
  <si>
    <t>C Master - Travel Expenses</t>
  </si>
  <si>
    <t>SLCC Enterprises Ltd - Clerk ILCA Course</t>
  </si>
  <si>
    <t>Grant Thornton - External Audit</t>
  </si>
  <si>
    <t>Brixton Community Association -Room Hire - BPC</t>
  </si>
  <si>
    <t>Brixton Community Association -Room Hire - P3</t>
  </si>
  <si>
    <t>Clerk Salary</t>
  </si>
  <si>
    <t>Clerk - setting up NP  webpages/maintenance</t>
  </si>
  <si>
    <t>Brixton Community Association - Room Hire - NP</t>
  </si>
  <si>
    <t>HMRC - VAT Repayment (Apr - Sep)</t>
  </si>
  <si>
    <t>G Searle - Brixton Village Website</t>
  </si>
  <si>
    <t>J Capel - Publicity &amp; Public Consultation</t>
  </si>
  <si>
    <t>P Burridge - Verges Oct &amp; Silverbridge</t>
  </si>
  <si>
    <t>Devon Communities Together</t>
  </si>
  <si>
    <r>
      <rPr>
        <b/>
        <sz val="11"/>
        <color theme="1"/>
        <rFont val="Calibri"/>
        <family val="2"/>
        <scheme val="minor"/>
      </rPr>
      <t>Transparency Code</t>
    </r>
    <r>
      <rPr>
        <sz val="11"/>
        <color theme="1"/>
        <rFont val="Calibri"/>
        <family val="2"/>
        <scheme val="minor"/>
      </rPr>
      <t xml:space="preserve"> - VAT reclaimed so balance of £125.00</t>
    </r>
  </si>
  <si>
    <t>General &amp; Transparency Code</t>
  </si>
  <si>
    <t>Locality Budget Payment</t>
  </si>
  <si>
    <t>Locality Grant</t>
  </si>
  <si>
    <t>E Hitchins - stationery &amp; printer cartridge</t>
  </si>
  <si>
    <r>
      <rPr>
        <b/>
        <sz val="11"/>
        <color theme="1"/>
        <rFont val="Calibri"/>
        <family val="2"/>
        <scheme val="minor"/>
      </rPr>
      <t>Neighbourhood Plan</t>
    </r>
    <r>
      <rPr>
        <sz val="11"/>
        <color theme="1"/>
        <rFont val="Calibri"/>
        <family val="2"/>
        <scheme val="minor"/>
      </rPr>
      <t xml:space="preserve"> - shows minus figure </t>
    </r>
    <r>
      <rPr>
        <sz val="11"/>
        <color rgb="FFFF0000"/>
        <rFont val="Calibri"/>
        <family val="2"/>
        <scheme val="minor"/>
      </rPr>
      <t>£989.60</t>
    </r>
  </si>
  <si>
    <r>
      <t xml:space="preserve">VAT refund of 949.63 will bring this figure to </t>
    </r>
    <r>
      <rPr>
        <sz val="11"/>
        <color rgb="FFFF0000"/>
        <rFont val="Calibri"/>
        <family val="2"/>
        <scheme val="minor"/>
      </rPr>
      <t>£39.97</t>
    </r>
    <r>
      <rPr>
        <sz val="11"/>
        <color theme="1"/>
        <rFont val="Calibri"/>
        <family val="2"/>
        <scheme val="minor"/>
      </rPr>
      <t xml:space="preserve"> in deficit</t>
    </r>
  </si>
  <si>
    <t>A Rogers - Travel to NP Meetings</t>
  </si>
  <si>
    <t>J Hardy - printing of Welcome Packs</t>
  </si>
  <si>
    <t xml:space="preserve">Statement balance at  9th November 2016   </t>
  </si>
  <si>
    <t>Brixton Community Association - Room Hire</t>
  </si>
  <si>
    <t>DALC _ Good Councillor Guide</t>
  </si>
  <si>
    <t>SLCC Renewal Payment</t>
  </si>
  <si>
    <t>Mrs E Hitchins - plants on The Green</t>
  </si>
  <si>
    <t>DALC - Clerk CILCA introductory Course</t>
  </si>
  <si>
    <t>Half Yearly Reconciliation - March to December 2016</t>
  </si>
  <si>
    <t>Add total receipts Oct</t>
  </si>
  <si>
    <t>Add total  receipts Nov</t>
  </si>
  <si>
    <t>Minus total payments Dec</t>
  </si>
  <si>
    <t>Add total receipts Dec</t>
  </si>
  <si>
    <t>Chq not cashed 1389</t>
  </si>
  <si>
    <t>Chq not cashed 1391</t>
  </si>
  <si>
    <t>Chq not cashed 1392</t>
  </si>
  <si>
    <t>Chq not cashed 1393</t>
  </si>
  <si>
    <t>Chq not cashed 1394</t>
  </si>
  <si>
    <t>Skipton Building Society</t>
  </si>
  <si>
    <t xml:space="preserve">Passbook  balance at </t>
  </si>
  <si>
    <t>Minus total payments Oct</t>
  </si>
  <si>
    <t>Minus totalpayments Nov</t>
  </si>
  <si>
    <t>Add interest for Oct, Nov &amp; Dec</t>
  </si>
  <si>
    <t>Current Account Statement    Bal 9th Dec 2016</t>
  </si>
  <si>
    <t>Deposit Account Statement    Bal 9th Dec 2016</t>
  </si>
  <si>
    <t>Chq not cashed 1398</t>
  </si>
  <si>
    <t>Chq not cashed 1399</t>
  </si>
  <si>
    <t>Chq not cashed 1400</t>
  </si>
  <si>
    <t>Chq not cashed 1401</t>
  </si>
  <si>
    <t>TOTAL</t>
  </si>
  <si>
    <t>Skipton Building Society   Bal 6th Dec 2016</t>
  </si>
  <si>
    <t>Overall Bank Balances</t>
  </si>
  <si>
    <t>Opening Balance for Skipton Building Society</t>
  </si>
  <si>
    <t>Bank Error</t>
  </si>
  <si>
    <t>Bank Error - Chq no 1397 debited at £691.22 instead of £691.72</t>
  </si>
  <si>
    <t>Lloyds investigating</t>
  </si>
  <si>
    <t>Transfer from deposit to current account</t>
  </si>
  <si>
    <t>then from current to Skipton Build Soc</t>
  </si>
  <si>
    <t>Transfer into Skipton Building Society</t>
  </si>
  <si>
    <t>Mrs H Deas - payment for Grit Bin</t>
  </si>
  <si>
    <t>Mrs E Hitchins - expenses P3 meeting</t>
  </si>
  <si>
    <t xml:space="preserve">Brixton Community Association - Room Hire </t>
  </si>
  <si>
    <t>South Hams CVS Donation</t>
  </si>
  <si>
    <t>Samaritans Donation</t>
  </si>
  <si>
    <t>South Hams CAB Donation</t>
  </si>
  <si>
    <t>Brixton Scouts Donation</t>
  </si>
  <si>
    <t>St Marys Donation</t>
  </si>
  <si>
    <t>Dementia Friendly Parishes Donation</t>
  </si>
  <si>
    <t>Ivybridge Ring and Ride Donation</t>
  </si>
  <si>
    <t>Royal British Legion Wreath</t>
  </si>
  <si>
    <t>1st Yealm Brownies/Rainbows Donation</t>
  </si>
  <si>
    <t>Statement balance at  10th January 2017</t>
  </si>
  <si>
    <t>Clerk Mileage - P3 Meeting</t>
  </si>
  <si>
    <t>P Burridge - Silverbridge Way Maintenance*</t>
  </si>
  <si>
    <t xml:space="preserve">*Yealmpton Parish Council will pay half of Silverbridge Way Maintenance </t>
  </si>
  <si>
    <t>DALC - Good Employer Guide &amp; Refefence Book</t>
  </si>
  <si>
    <t>Brixton Community Assoc - Room Hire</t>
  </si>
  <si>
    <t>NALC - Registration Fee for Foundation Award</t>
  </si>
  <si>
    <t>Set up fee for Brixton App</t>
  </si>
  <si>
    <t>Registration fee for CILCA (Clerk Qualification)</t>
  </si>
  <si>
    <t>Bus Shelter</t>
  </si>
  <si>
    <t>Statement balance at  17th February 2017</t>
  </si>
  <si>
    <t>Passbook  balance at 5th January 2017</t>
  </si>
  <si>
    <t>Parish Partnership (P3)</t>
  </si>
  <si>
    <t>Groundwork UK</t>
  </si>
  <si>
    <t>NP</t>
  </si>
  <si>
    <t xml:space="preserve">DALC - Subscription </t>
  </si>
  <si>
    <t>Yealmpton Parish Council (half Silverbridge Way)</t>
  </si>
  <si>
    <t xml:space="preserve">Neighbourhood Plan - VAT refund will bring this figure to £1045.03 </t>
  </si>
  <si>
    <t>IDALC - Subscription</t>
  </si>
  <si>
    <t>Martin &amp; Sons (Brixton Stones)</t>
  </si>
  <si>
    <t>SHDC - Payroll</t>
  </si>
  <si>
    <t xml:space="preserve">Clerk Wages inc CiLCA Training </t>
  </si>
  <si>
    <t>Statement balance at  17th March 2017</t>
  </si>
  <si>
    <t>Sherford Reserve - for  a BPC approved project</t>
  </si>
  <si>
    <t>Sherford Reserve - for any legal fees etc</t>
  </si>
  <si>
    <t>Annual Summary 2016/2017 - Year Reconciliation - 31st March 2017</t>
  </si>
  <si>
    <t>RECEIPTS</t>
  </si>
  <si>
    <t>Bal as at 31st March 2017</t>
  </si>
  <si>
    <t>Bus Shelters Contribution</t>
  </si>
  <si>
    <t xml:space="preserve">DCC Grass Cutting </t>
  </si>
  <si>
    <t>Current Acc:</t>
  </si>
  <si>
    <t>DCC recycling credits</t>
  </si>
  <si>
    <t>Grants/Donations</t>
  </si>
  <si>
    <t>Deposit Acc:</t>
  </si>
  <si>
    <t>Interst Skipton</t>
  </si>
  <si>
    <t>Interest (Deposit Account)</t>
  </si>
  <si>
    <t>Locality Payment</t>
  </si>
  <si>
    <t>Skipton</t>
  </si>
  <si>
    <t>Miscellaneous</t>
  </si>
  <si>
    <t>BANK TOTAL</t>
  </si>
  <si>
    <t>Sherford 106 Contribution to BPC</t>
  </si>
  <si>
    <t>TAX Repayment</t>
  </si>
  <si>
    <t>Chq no 1321 out of date not presented</t>
  </si>
  <si>
    <t>VAT refund (end Sept 2016)</t>
  </si>
  <si>
    <t>TAP Funding Rec'd to date</t>
  </si>
  <si>
    <t xml:space="preserve">Bank Error </t>
  </si>
  <si>
    <t>Yealmpton Silverbridge Way Contrib</t>
  </si>
  <si>
    <t>Cheque no 1417 for £677.52</t>
  </si>
  <si>
    <t>Sub Total</t>
  </si>
  <si>
    <t>has been debited as £627.52</t>
  </si>
  <si>
    <t xml:space="preserve">Add </t>
  </si>
  <si>
    <t>Lloyds and NatWest are</t>
  </si>
  <si>
    <t>Precept</t>
  </si>
  <si>
    <t xml:space="preserve">investigating </t>
  </si>
  <si>
    <t>Transfer to Deposit Acc</t>
  </si>
  <si>
    <t>Transfer to Skipton</t>
  </si>
  <si>
    <t>Total Receipts</t>
  </si>
  <si>
    <t>PAYMENTS</t>
  </si>
  <si>
    <t xml:space="preserve">Bal C/F </t>
  </si>
  <si>
    <t>Gross</t>
  </si>
  <si>
    <t>Net</t>
  </si>
  <si>
    <t>VAT</t>
  </si>
  <si>
    <t>ADD</t>
  </si>
  <si>
    <t>Clerk Job Advert</t>
  </si>
  <si>
    <t>MINUS</t>
  </si>
  <si>
    <t>Total Payments</t>
  </si>
  <si>
    <t>Clerks Salary</t>
  </si>
  <si>
    <t xml:space="preserve">Composters </t>
  </si>
  <si>
    <t xml:space="preserve">TOTAL </t>
  </si>
  <si>
    <t>Contractor for footpath works</t>
  </si>
  <si>
    <t>Contractor for maintenance</t>
  </si>
  <si>
    <t>Add chqs not cashed</t>
  </si>
  <si>
    <t>Contractor for seat maintenance</t>
  </si>
  <si>
    <t>Councillor Expenses</t>
  </si>
  <si>
    <t>DCC Gardener Primary School</t>
  </si>
  <si>
    <t>Donations</t>
  </si>
  <si>
    <t>Emergency Plan</t>
  </si>
  <si>
    <t>General Admin</t>
  </si>
  <si>
    <t>General Repairs/replacements</t>
  </si>
  <si>
    <t>Gentle Exercise</t>
  </si>
  <si>
    <t>Grants &amp; Subscriptions</t>
  </si>
  <si>
    <t>Highway Signs</t>
  </si>
  <si>
    <t>Minus payments not showing</t>
  </si>
  <si>
    <t>HMRC PAYE</t>
  </si>
  <si>
    <t xml:space="preserve"> -</t>
  </si>
  <si>
    <t>Internal Audit</t>
  </si>
  <si>
    <t>External audit</t>
  </si>
  <si>
    <t>Insurance</t>
  </si>
  <si>
    <t xml:space="preserve"> Which corresponds with</t>
  </si>
  <si>
    <t xml:space="preserve">      balances in bank</t>
  </si>
  <si>
    <t>Legal &amp; Professional Fees</t>
  </si>
  <si>
    <t>P3 Payments</t>
  </si>
  <si>
    <t>Plants for Green</t>
  </si>
  <si>
    <t>Printing Costs</t>
  </si>
  <si>
    <t>Room Hire</t>
  </si>
  <si>
    <t>S137</t>
  </si>
  <si>
    <t>SHDC Payroll</t>
  </si>
  <si>
    <t>SHDC Elections (2015)</t>
  </si>
  <si>
    <t>TAP Payments</t>
  </si>
  <si>
    <t xml:space="preserve">Training </t>
  </si>
  <si>
    <t>App Fees</t>
  </si>
  <si>
    <t>Website Fees</t>
  </si>
  <si>
    <t>Transfer from Current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</si>
</sst>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_-[$£-809]* #,##0.00_-;\-[$£-809]* #,##0.00_-;_-[$£-809]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sz val="9"/>
      <color theme="4"/>
      <name val="Arial"/>
      <family val="2"/>
    </font>
    <font>
      <sz val="9"/>
      <color rgb="FF00B050"/>
      <name val="Arial"/>
      <family val="2"/>
    </font>
    <font>
      <b/>
      <sz val="9"/>
      <color rgb="FF0070C0"/>
      <name val="Arial"/>
      <family val="2"/>
    </font>
    <font>
      <sz val="9"/>
      <color rgb="FF0070C0"/>
      <name val="Arial"/>
      <family val="2"/>
    </font>
    <font>
      <sz val="9"/>
      <color rgb="FFFF0000"/>
      <name val="Arial"/>
      <family val="2"/>
    </font>
    <font>
      <b/>
      <sz val="9"/>
      <name val="Calibri"/>
      <family val="2"/>
      <scheme val="minor"/>
    </font>
    <font>
      <b/>
      <sz val="9"/>
      <color theme="8"/>
      <name val="Arial"/>
      <family val="2"/>
    </font>
    <font>
      <b/>
      <sz val="9"/>
      <color theme="4"/>
      <name val="Arial"/>
      <family val="2"/>
    </font>
    <font>
      <sz val="9"/>
      <color theme="9"/>
      <name val="Arial"/>
      <family val="2"/>
    </font>
    <font>
      <b/>
      <sz val="9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/>
    <xf numFmtId="164" fontId="0" fillId="0" borderId="0" xfId="0" applyNumberFormat="1"/>
    <xf numFmtId="0" fontId="2" fillId="0" borderId="0" xfId="0" applyFont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/>
    <xf numFmtId="0" fontId="0" fillId="0" borderId="2" xfId="0" applyBorder="1"/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0" fontId="2" fillId="0" borderId="4" xfId="0" applyFont="1" applyBorder="1" applyAlignment="1">
      <alignment horizontal="right"/>
    </xf>
    <xf numFmtId="164" fontId="2" fillId="0" borderId="4" xfId="0" applyNumberFormat="1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7" xfId="0" applyBorder="1"/>
    <xf numFmtId="164" fontId="0" fillId="0" borderId="2" xfId="0" applyNumberFormat="1" applyFont="1" applyBorder="1"/>
    <xf numFmtId="0" fontId="0" fillId="0" borderId="8" xfId="0" applyBorder="1"/>
    <xf numFmtId="0" fontId="0" fillId="0" borderId="9" xfId="0" applyBorder="1"/>
    <xf numFmtId="164" fontId="0" fillId="0" borderId="9" xfId="0" applyNumberFormat="1" applyBorder="1"/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0" borderId="1" xfId="0" applyFont="1" applyBorder="1" applyAlignment="1">
      <alignment wrapText="1"/>
    </xf>
    <xf numFmtId="164" fontId="0" fillId="0" borderId="3" xfId="1" applyNumberFormat="1" applyFont="1" applyBorder="1" applyAlignment="1">
      <alignment horizontal="center"/>
    </xf>
    <xf numFmtId="0" fontId="2" fillId="0" borderId="10" xfId="0" applyFont="1" applyBorder="1"/>
    <xf numFmtId="164" fontId="0" fillId="0" borderId="9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164" fontId="0" fillId="0" borderId="0" xfId="0" applyNumberFormat="1" applyBorder="1"/>
    <xf numFmtId="164" fontId="3" fillId="0" borderId="11" xfId="0" applyNumberFormat="1" applyFont="1" applyBorder="1"/>
    <xf numFmtId="0" fontId="0" fillId="0" borderId="12" xfId="0" applyFont="1" applyFill="1" applyBorder="1"/>
    <xf numFmtId="0" fontId="0" fillId="0" borderId="0" xfId="0" applyFont="1" applyFill="1" applyBorder="1"/>
    <xf numFmtId="164" fontId="0" fillId="0" borderId="3" xfId="0" applyNumberFormat="1" applyFill="1" applyBorder="1"/>
    <xf numFmtId="0" fontId="0" fillId="0" borderId="0" xfId="0" applyAlignment="1">
      <alignment horizontal="right"/>
    </xf>
    <xf numFmtId="164" fontId="0" fillId="0" borderId="13" xfId="1" applyNumberFormat="1" applyFont="1" applyBorder="1" applyAlignment="1">
      <alignment horizontal="center"/>
    </xf>
    <xf numFmtId="164" fontId="0" fillId="0" borderId="14" xfId="1" applyNumberFormat="1" applyFon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0" fontId="0" fillId="2" borderId="0" xfId="0" applyFill="1"/>
    <xf numFmtId="0" fontId="2" fillId="0" borderId="15" xfId="0" applyFont="1" applyBorder="1"/>
    <xf numFmtId="164" fontId="0" fillId="0" borderId="9" xfId="0" applyNumberFormat="1" applyFill="1" applyBorder="1"/>
    <xf numFmtId="0" fontId="2" fillId="0" borderId="3" xfId="0" applyFont="1" applyFill="1" applyBorder="1"/>
    <xf numFmtId="8" fontId="0" fillId="0" borderId="3" xfId="0" applyNumberFormat="1" applyBorder="1"/>
    <xf numFmtId="8" fontId="0" fillId="0" borderId="11" xfId="0" applyNumberFormat="1" applyBorder="1"/>
    <xf numFmtId="0" fontId="2" fillId="0" borderId="16" xfId="0" applyFont="1" applyFill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3" fillId="0" borderId="17" xfId="0" applyNumberFormat="1" applyFont="1" applyBorder="1"/>
    <xf numFmtId="164" fontId="0" fillId="0" borderId="13" xfId="0" applyNumberFormat="1" applyBorder="1"/>
    <xf numFmtId="164" fontId="4" fillId="0" borderId="14" xfId="0" applyNumberFormat="1" applyFont="1" applyFill="1" applyBorder="1"/>
    <xf numFmtId="8" fontId="0" fillId="0" borderId="13" xfId="0" applyNumberFormat="1" applyBorder="1"/>
    <xf numFmtId="8" fontId="0" fillId="0" borderId="17" xfId="0" applyNumberFormat="1" applyBorder="1"/>
    <xf numFmtId="0" fontId="2" fillId="0" borderId="0" xfId="0" applyFont="1" applyFill="1" applyBorder="1" applyAlignment="1">
      <alignment horizontal="right"/>
    </xf>
    <xf numFmtId="44" fontId="0" fillId="0" borderId="0" xfId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44" fontId="0" fillId="0" borderId="0" xfId="0" applyNumberFormat="1" applyFill="1" applyBorder="1"/>
    <xf numFmtId="0" fontId="3" fillId="0" borderId="0" xfId="0" applyFont="1" applyFill="1" applyBorder="1" applyAlignment="1">
      <alignment horizontal="right"/>
    </xf>
    <xf numFmtId="44" fontId="3" fillId="0" borderId="0" xfId="1" applyFont="1" applyFill="1" applyBorder="1"/>
    <xf numFmtId="44" fontId="3" fillId="0" borderId="0" xfId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0" fillId="0" borderId="0" xfId="0" applyFill="1" applyBorder="1"/>
    <xf numFmtId="44" fontId="0" fillId="0" borderId="0" xfId="1" applyFont="1" applyFill="1" applyBorder="1"/>
    <xf numFmtId="44" fontId="2" fillId="0" borderId="0" xfId="1" applyFont="1" applyFill="1" applyBorder="1" applyAlignment="1">
      <alignment horizontal="right"/>
    </xf>
    <xf numFmtId="44" fontId="2" fillId="0" borderId="0" xfId="0" applyNumberFormat="1" applyFont="1" applyFill="1" applyBorder="1"/>
    <xf numFmtId="44" fontId="0" fillId="0" borderId="0" xfId="0" applyNumberFormat="1" applyFont="1" applyFill="1" applyBorder="1"/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44" fontId="4" fillId="0" borderId="0" xfId="1" applyFont="1" applyFill="1" applyBorder="1"/>
    <xf numFmtId="44" fontId="4" fillId="0" borderId="0" xfId="1" applyFont="1" applyFill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44" fontId="6" fillId="0" borderId="0" xfId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7" fontId="2" fillId="0" borderId="0" xfId="0" applyNumberFormat="1" applyFont="1" applyAlignment="1">
      <alignment wrapText="1"/>
    </xf>
    <xf numFmtId="164" fontId="0" fillId="0" borderId="18" xfId="1" applyNumberFormat="1" applyFont="1" applyBorder="1" applyAlignment="1">
      <alignment horizontal="center"/>
    </xf>
    <xf numFmtId="164" fontId="4" fillId="0" borderId="9" xfId="0" applyNumberFormat="1" applyFont="1" applyFill="1" applyBorder="1"/>
    <xf numFmtId="164" fontId="2" fillId="0" borderId="3" xfId="0" applyNumberFormat="1" applyFont="1" applyBorder="1"/>
    <xf numFmtId="44" fontId="4" fillId="0" borderId="0" xfId="0" applyNumberFormat="1" applyFont="1" applyFill="1" applyBorder="1"/>
    <xf numFmtId="0" fontId="7" fillId="0" borderId="0" xfId="0" applyFont="1" applyFill="1" applyBorder="1" applyAlignment="1">
      <alignment horizontal="right"/>
    </xf>
    <xf numFmtId="44" fontId="7" fillId="0" borderId="0" xfId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44" fontId="8" fillId="0" borderId="0" xfId="1" applyFont="1" applyFill="1" applyBorder="1"/>
    <xf numFmtId="44" fontId="9" fillId="0" borderId="0" xfId="1" applyFont="1" applyFill="1" applyBorder="1"/>
    <xf numFmtId="0" fontId="10" fillId="0" borderId="0" xfId="0" applyFont="1" applyFill="1" applyBorder="1" applyAlignment="1">
      <alignment horizontal="right"/>
    </xf>
    <xf numFmtId="44" fontId="0" fillId="0" borderId="0" xfId="0" applyNumberFormat="1"/>
    <xf numFmtId="164" fontId="0" fillId="0" borderId="9" xfId="0" applyNumberFormat="1" applyFont="1" applyFill="1" applyBorder="1"/>
    <xf numFmtId="164" fontId="4" fillId="0" borderId="11" xfId="0" applyNumberFormat="1" applyFont="1" applyBorder="1"/>
    <xf numFmtId="0" fontId="2" fillId="0" borderId="11" xfId="0" applyFont="1" applyFill="1" applyBorder="1"/>
    <xf numFmtId="44" fontId="9" fillId="0" borderId="17" xfId="1" applyFont="1" applyFill="1" applyBorder="1"/>
    <xf numFmtId="164" fontId="0" fillId="0" borderId="0" xfId="1" applyNumberFormat="1" applyFont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  <xf numFmtId="44" fontId="0" fillId="0" borderId="0" xfId="1" applyFont="1"/>
    <xf numFmtId="44" fontId="2" fillId="0" borderId="0" xfId="1" applyFont="1"/>
    <xf numFmtId="0" fontId="0" fillId="3" borderId="0" xfId="0" applyFill="1" applyBorder="1" applyAlignment="1">
      <alignment horizontal="left"/>
    </xf>
    <xf numFmtId="44" fontId="0" fillId="3" borderId="0" xfId="1" applyFont="1" applyFill="1" applyBorder="1" applyAlignment="1">
      <alignment horizontal="right"/>
    </xf>
    <xf numFmtId="0" fontId="0" fillId="3" borderId="0" xfId="0" applyFill="1"/>
    <xf numFmtId="164" fontId="0" fillId="0" borderId="8" xfId="0" applyNumberFormat="1" applyFont="1" applyBorder="1"/>
    <xf numFmtId="0" fontId="0" fillId="0" borderId="3" xfId="0" applyFill="1" applyBorder="1"/>
    <xf numFmtId="0" fontId="11" fillId="0" borderId="9" xfId="0" applyFont="1" applyBorder="1"/>
    <xf numFmtId="0" fontId="0" fillId="0" borderId="0" xfId="0" applyBorder="1"/>
    <xf numFmtId="0" fontId="0" fillId="0" borderId="3" xfId="0" quotePrefix="1" applyBorder="1"/>
    <xf numFmtId="0" fontId="2" fillId="0" borderId="0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Fill="1"/>
    <xf numFmtId="0" fontId="13" fillId="0" borderId="0" xfId="0" applyFont="1"/>
    <xf numFmtId="0" fontId="14" fillId="0" borderId="0" xfId="0" applyFont="1"/>
    <xf numFmtId="0" fontId="12" fillId="0" borderId="15" xfId="0" applyFont="1" applyBorder="1"/>
    <xf numFmtId="0" fontId="13" fillId="0" borderId="19" xfId="0" applyFont="1" applyBorder="1"/>
    <xf numFmtId="0" fontId="15" fillId="0" borderId="0" xfId="0" applyFont="1"/>
    <xf numFmtId="0" fontId="12" fillId="0" borderId="12" xfId="0" applyFont="1" applyBorder="1"/>
    <xf numFmtId="0" fontId="13" fillId="0" borderId="20" xfId="0" applyFont="1" applyBorder="1"/>
    <xf numFmtId="165" fontId="13" fillId="0" borderId="0" xfId="0" applyNumberFormat="1" applyFont="1"/>
    <xf numFmtId="44" fontId="13" fillId="0" borderId="20" xfId="1" applyFont="1" applyBorder="1"/>
    <xf numFmtId="0" fontId="16" fillId="0" borderId="12" xfId="0" applyFont="1" applyFill="1" applyBorder="1"/>
    <xf numFmtId="8" fontId="13" fillId="0" borderId="20" xfId="1" applyNumberFormat="1" applyFont="1" applyFill="1" applyBorder="1"/>
    <xf numFmtId="165" fontId="15" fillId="0" borderId="0" xfId="0" applyNumberFormat="1" applyFont="1"/>
    <xf numFmtId="0" fontId="13" fillId="0" borderId="12" xfId="0" applyFont="1" applyBorder="1"/>
    <xf numFmtId="44" fontId="12" fillId="0" borderId="20" xfId="1" applyFont="1" applyBorder="1"/>
    <xf numFmtId="44" fontId="15" fillId="0" borderId="20" xfId="1" applyFont="1" applyBorder="1"/>
    <xf numFmtId="44" fontId="13" fillId="0" borderId="0" xfId="1" applyFont="1"/>
    <xf numFmtId="0" fontId="12" fillId="0" borderId="12" xfId="0" applyFont="1" applyFill="1" applyBorder="1"/>
    <xf numFmtId="0" fontId="12" fillId="0" borderId="10" xfId="0" applyFont="1" applyFill="1" applyBorder="1"/>
    <xf numFmtId="44" fontId="12" fillId="0" borderId="21" xfId="1" applyFont="1" applyBorder="1"/>
    <xf numFmtId="0" fontId="12" fillId="0" borderId="0" xfId="0" applyFont="1" applyFill="1" applyBorder="1"/>
    <xf numFmtId="44" fontId="13" fillId="0" borderId="0" xfId="1" applyFont="1" applyBorder="1"/>
    <xf numFmtId="0" fontId="17" fillId="3" borderId="0" xfId="0" applyFont="1" applyFill="1" applyBorder="1"/>
    <xf numFmtId="44" fontId="15" fillId="3" borderId="0" xfId="1" applyFont="1" applyFill="1" applyBorder="1"/>
    <xf numFmtId="0" fontId="17" fillId="0" borderId="0" xfId="0" applyFont="1" applyAlignment="1">
      <alignment horizontal="right"/>
    </xf>
    <xf numFmtId="165" fontId="17" fillId="0" borderId="17" xfId="0" applyNumberFormat="1" applyFont="1" applyBorder="1"/>
    <xf numFmtId="0" fontId="12" fillId="0" borderId="0" xfId="0" applyFont="1" applyAlignment="1">
      <alignment horizontal="center"/>
    </xf>
    <xf numFmtId="4" fontId="15" fillId="3" borderId="0" xfId="0" applyNumberFormat="1" applyFont="1" applyFill="1" applyBorder="1"/>
    <xf numFmtId="4" fontId="13" fillId="0" borderId="0" xfId="0" applyNumberFormat="1" applyFont="1" applyBorder="1"/>
    <xf numFmtId="0" fontId="13" fillId="0" borderId="0" xfId="0" applyFont="1" applyBorder="1"/>
    <xf numFmtId="4" fontId="12" fillId="0" borderId="0" xfId="0" applyNumberFormat="1" applyFont="1" applyBorder="1"/>
    <xf numFmtId="0" fontId="13" fillId="4" borderId="0" xfId="0" applyFont="1" applyFill="1"/>
    <xf numFmtId="0" fontId="12" fillId="0" borderId="0" xfId="0" applyFont="1"/>
    <xf numFmtId="44" fontId="12" fillId="0" borderId="0" xfId="1" applyFont="1"/>
    <xf numFmtId="165" fontId="13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/>
    <xf numFmtId="44" fontId="18" fillId="0" borderId="0" xfId="1" applyFont="1" applyAlignment="1">
      <alignment horizontal="center"/>
    </xf>
    <xf numFmtId="44" fontId="19" fillId="0" borderId="0" xfId="1" applyFont="1" applyAlignment="1">
      <alignment horizontal="center"/>
    </xf>
    <xf numFmtId="0" fontId="20" fillId="0" borderId="0" xfId="0" applyFont="1" applyAlignment="1">
      <alignment horizontal="center"/>
    </xf>
    <xf numFmtId="165" fontId="21" fillId="0" borderId="0" xfId="0" applyNumberFormat="1" applyFont="1"/>
    <xf numFmtId="44" fontId="19" fillId="4" borderId="0" xfId="1" applyFont="1" applyFill="1"/>
    <xf numFmtId="0" fontId="20" fillId="0" borderId="0" xfId="0" applyFont="1"/>
    <xf numFmtId="165" fontId="20" fillId="0" borderId="17" xfId="0" applyNumberFormat="1" applyFont="1" applyBorder="1"/>
    <xf numFmtId="0" fontId="22" fillId="0" borderId="0" xfId="0" applyFont="1"/>
    <xf numFmtId="44" fontId="22" fillId="0" borderId="0" xfId="1" applyFont="1"/>
    <xf numFmtId="44" fontId="22" fillId="0" borderId="17" xfId="1" applyFont="1" applyBorder="1"/>
    <xf numFmtId="0" fontId="22" fillId="0" borderId="0" xfId="0" applyFont="1" applyAlignment="1"/>
    <xf numFmtId="0" fontId="17" fillId="0" borderId="0" xfId="0" applyFont="1"/>
    <xf numFmtId="44" fontId="23" fillId="0" borderId="0" xfId="1" applyFont="1"/>
    <xf numFmtId="0" fontId="24" fillId="0" borderId="0" xfId="0" applyFont="1" applyAlignment="1">
      <alignment horizontal="center"/>
    </xf>
    <xf numFmtId="0" fontId="25" fillId="0" borderId="0" xfId="0" applyFont="1"/>
    <xf numFmtId="44" fontId="18" fillId="0" borderId="0" xfId="1" applyFont="1"/>
    <xf numFmtId="44" fontId="18" fillId="0" borderId="22" xfId="1" applyFont="1" applyBorder="1"/>
    <xf numFmtId="0" fontId="25" fillId="0" borderId="0" xfId="0" applyFont="1" applyAlignment="1"/>
    <xf numFmtId="44" fontId="18" fillId="0" borderId="0" xfId="1" applyFont="1" applyAlignment="1"/>
    <xf numFmtId="0" fontId="16" fillId="0" borderId="0" xfId="0" applyFont="1"/>
    <xf numFmtId="44" fontId="25" fillId="0" borderId="0" xfId="1" applyFont="1"/>
    <xf numFmtId="44" fontId="17" fillId="0" borderId="0" xfId="1" applyFont="1"/>
    <xf numFmtId="44" fontId="17" fillId="0" borderId="0" xfId="1" applyFont="1" applyBorder="1" applyAlignment="1">
      <alignment horizontal="center"/>
    </xf>
    <xf numFmtId="44" fontId="12" fillId="0" borderId="0" xfId="0" applyNumberFormat="1" applyFont="1"/>
    <xf numFmtId="0" fontId="7" fillId="0" borderId="0" xfId="0" applyFont="1"/>
    <xf numFmtId="0" fontId="13" fillId="0" borderId="0" xfId="0" applyFont="1" applyAlignment="1">
      <alignment horizontal="left"/>
    </xf>
    <xf numFmtId="44" fontId="1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4" fontId="26" fillId="0" borderId="0" xfId="1" applyFont="1"/>
    <xf numFmtId="44" fontId="13" fillId="0" borderId="0" xfId="0" applyNumberFormat="1" applyFont="1"/>
    <xf numFmtId="165" fontId="17" fillId="0" borderId="17" xfId="0" applyNumberFormat="1" applyFont="1" applyBorder="1" applyAlignment="1">
      <alignment horizontal="center"/>
    </xf>
    <xf numFmtId="44" fontId="25" fillId="0" borderId="17" xfId="1" applyFont="1" applyBorder="1" applyAlignment="1">
      <alignment horizontal="center"/>
    </xf>
    <xf numFmtId="44" fontId="27" fillId="0" borderId="17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41" workbookViewId="0">
      <selection activeCell="E58" sqref="E58"/>
    </sheetView>
  </sheetViews>
  <sheetFormatPr defaultRowHeight="15" x14ac:dyDescent="0.25"/>
  <cols>
    <col min="1" max="1" width="55.5703125" customWidth="1"/>
    <col min="2" max="2" width="11.140625" customWidth="1"/>
    <col min="3" max="3" width="19.42578125" customWidth="1"/>
  </cols>
  <sheetData>
    <row r="1" spans="1:3" x14ac:dyDescent="0.25">
      <c r="A1" s="1" t="s">
        <v>16</v>
      </c>
      <c r="B1" s="2"/>
    </row>
    <row r="2" spans="1:3" x14ac:dyDescent="0.25">
      <c r="A2" s="3" t="s">
        <v>15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 t="s">
        <v>24</v>
      </c>
      <c r="B5" s="7">
        <v>1198.5899999999999</v>
      </c>
      <c r="C5" s="6" t="s">
        <v>23</v>
      </c>
    </row>
    <row r="6" spans="1:3" x14ac:dyDescent="0.25">
      <c r="A6" s="6" t="s">
        <v>27</v>
      </c>
      <c r="B6" s="7">
        <v>6325</v>
      </c>
      <c r="C6" s="6" t="s">
        <v>28</v>
      </c>
    </row>
    <row r="7" spans="1:3" x14ac:dyDescent="0.25">
      <c r="A7" s="6"/>
      <c r="B7" s="7"/>
      <c r="C7" s="6"/>
    </row>
    <row r="8" spans="1:3" x14ac:dyDescent="0.25">
      <c r="A8" s="8"/>
      <c r="B8" s="9"/>
      <c r="C8" s="8"/>
    </row>
    <row r="9" spans="1:3" ht="15.75" thickBot="1" x14ac:dyDescent="0.3">
      <c r="A9" s="10" t="s">
        <v>5</v>
      </c>
      <c r="B9" s="11">
        <f>SUM(B5:B8)</f>
        <v>7523.59</v>
      </c>
    </row>
    <row r="10" spans="1:3" ht="15.75" thickBot="1" x14ac:dyDescent="0.3">
      <c r="B10" s="2"/>
    </row>
    <row r="11" spans="1:3" ht="15.75" thickBot="1" x14ac:dyDescent="0.3">
      <c r="A11" s="12" t="s">
        <v>6</v>
      </c>
      <c r="B11" s="5" t="s">
        <v>1</v>
      </c>
      <c r="C11" s="13" t="s">
        <v>2</v>
      </c>
    </row>
    <row r="12" spans="1:3" x14ac:dyDescent="0.25">
      <c r="A12" s="14" t="s">
        <v>17</v>
      </c>
      <c r="B12" s="15">
        <v>52</v>
      </c>
      <c r="C12" s="16" t="s">
        <v>3</v>
      </c>
    </row>
    <row r="13" spans="1:3" x14ac:dyDescent="0.25">
      <c r="A13" s="8" t="s">
        <v>18</v>
      </c>
      <c r="B13" s="7">
        <v>120</v>
      </c>
      <c r="C13" s="8" t="s">
        <v>3</v>
      </c>
    </row>
    <row r="14" spans="1:3" x14ac:dyDescent="0.25">
      <c r="A14" s="8" t="s">
        <v>19</v>
      </c>
      <c r="B14" s="9">
        <v>109.86</v>
      </c>
      <c r="C14" s="8" t="s">
        <v>3</v>
      </c>
    </row>
    <row r="15" spans="1:3" x14ac:dyDescent="0.25">
      <c r="A15" s="8" t="s">
        <v>20</v>
      </c>
      <c r="B15" s="9">
        <v>192.76</v>
      </c>
      <c r="C15" s="8" t="s">
        <v>3</v>
      </c>
    </row>
    <row r="16" spans="1:3" x14ac:dyDescent="0.25">
      <c r="A16" s="8" t="s">
        <v>21</v>
      </c>
      <c r="B16" s="9">
        <v>219</v>
      </c>
      <c r="C16" s="8" t="s">
        <v>3</v>
      </c>
    </row>
    <row r="17" spans="1:3" x14ac:dyDescent="0.25">
      <c r="A17" s="8" t="s">
        <v>22</v>
      </c>
      <c r="B17" s="9">
        <v>477.55</v>
      </c>
      <c r="C17" s="8" t="s">
        <v>3</v>
      </c>
    </row>
    <row r="18" spans="1:3" x14ac:dyDescent="0.25">
      <c r="A18" s="8" t="s">
        <v>7</v>
      </c>
      <c r="B18" s="9">
        <v>20.6</v>
      </c>
      <c r="C18" s="8" t="s">
        <v>3</v>
      </c>
    </row>
    <row r="19" spans="1:3" x14ac:dyDescent="0.25">
      <c r="A19" s="8" t="s">
        <v>8</v>
      </c>
      <c r="B19" s="9">
        <v>20</v>
      </c>
      <c r="C19" s="8" t="s">
        <v>3</v>
      </c>
    </row>
    <row r="20" spans="1:3" x14ac:dyDescent="0.25">
      <c r="A20" s="8"/>
      <c r="B20" s="9"/>
      <c r="C20" s="8"/>
    </row>
    <row r="21" spans="1:3" x14ac:dyDescent="0.25">
      <c r="A21" s="8"/>
      <c r="B21" s="9"/>
      <c r="C21" s="8"/>
    </row>
    <row r="22" spans="1:3" x14ac:dyDescent="0.25">
      <c r="A22" s="8"/>
      <c r="B22" s="9"/>
      <c r="C22" s="8"/>
    </row>
    <row r="23" spans="1:3" x14ac:dyDescent="0.25">
      <c r="A23" s="8"/>
      <c r="B23" s="9"/>
      <c r="C23" s="8"/>
    </row>
    <row r="24" spans="1:3" x14ac:dyDescent="0.25">
      <c r="A24" s="8"/>
      <c r="B24" s="9"/>
      <c r="C24" s="8"/>
    </row>
    <row r="25" spans="1:3" x14ac:dyDescent="0.25">
      <c r="A25" s="8"/>
      <c r="B25" s="9"/>
      <c r="C25" s="8"/>
    </row>
    <row r="26" spans="1:3" x14ac:dyDescent="0.25">
      <c r="A26" s="17"/>
      <c r="B26" s="18"/>
      <c r="C26" s="8"/>
    </row>
    <row r="27" spans="1:3" ht="15.75" thickBot="1" x14ac:dyDescent="0.3">
      <c r="A27" s="17"/>
      <c r="B27" s="18"/>
      <c r="C27" s="8"/>
    </row>
    <row r="28" spans="1:3" ht="15.75" thickBot="1" x14ac:dyDescent="0.3">
      <c r="A28" s="19" t="s">
        <v>5</v>
      </c>
      <c r="B28" s="5">
        <f>SUM(B12:B27)</f>
        <v>1211.77</v>
      </c>
    </row>
    <row r="29" spans="1:3" x14ac:dyDescent="0.25">
      <c r="A29" s="20"/>
      <c r="B29" s="21"/>
    </row>
    <row r="30" spans="1:3" x14ac:dyDescent="0.25">
      <c r="A30" s="20"/>
      <c r="B30" s="21"/>
    </row>
    <row r="31" spans="1:3" x14ac:dyDescent="0.25">
      <c r="A31" s="22"/>
      <c r="B31" s="23"/>
    </row>
    <row r="32" spans="1:3" ht="15.75" thickBot="1" x14ac:dyDescent="0.3">
      <c r="A32" s="22"/>
      <c r="B32" s="23"/>
    </row>
    <row r="33" spans="1:2" ht="15.75" thickBot="1" x14ac:dyDescent="0.3">
      <c r="A33" s="24" t="s">
        <v>25</v>
      </c>
    </row>
    <row r="34" spans="1:2" ht="15.75" thickBot="1" x14ac:dyDescent="0.3">
      <c r="A34" s="12" t="s">
        <v>9</v>
      </c>
      <c r="B34" s="25">
        <v>17420.64</v>
      </c>
    </row>
    <row r="35" spans="1:2" ht="15.75" thickBot="1" x14ac:dyDescent="0.3">
      <c r="A35" s="26" t="s">
        <v>10</v>
      </c>
      <c r="B35" s="27">
        <v>24189.81</v>
      </c>
    </row>
    <row r="36" spans="1:2" ht="15.75" thickBot="1" x14ac:dyDescent="0.3">
      <c r="A36" s="19" t="s">
        <v>11</v>
      </c>
      <c r="B36" s="28">
        <f>SUM(B34:B35)</f>
        <v>41610.449999999997</v>
      </c>
    </row>
    <row r="37" spans="1:2" x14ac:dyDescent="0.25">
      <c r="A37" s="29"/>
      <c r="B37" s="30"/>
    </row>
    <row r="38" spans="1:2" ht="15.75" thickBot="1" x14ac:dyDescent="0.3">
      <c r="B38" s="2"/>
    </row>
    <row r="39" spans="1:2" ht="15.75" thickBot="1" x14ac:dyDescent="0.3">
      <c r="A39" s="4" t="s">
        <v>12</v>
      </c>
      <c r="B39" s="2"/>
    </row>
    <row r="40" spans="1:2" ht="15.75" thickBot="1" x14ac:dyDescent="0.3">
      <c r="A40" s="4" t="s">
        <v>28</v>
      </c>
      <c r="B40" s="31">
        <v>6325</v>
      </c>
    </row>
    <row r="41" spans="1:2" ht="15.75" thickBot="1" x14ac:dyDescent="0.3">
      <c r="A41" s="12" t="s">
        <v>4</v>
      </c>
      <c r="B41" s="9">
        <v>565.70000000000005</v>
      </c>
    </row>
    <row r="42" spans="1:2" ht="15.75" thickBot="1" x14ac:dyDescent="0.3">
      <c r="A42" s="12" t="s">
        <v>13</v>
      </c>
      <c r="B42" s="9">
        <v>14858.69</v>
      </c>
    </row>
    <row r="43" spans="1:2" ht="15.75" thickBot="1" x14ac:dyDescent="0.3">
      <c r="A43" s="12" t="s">
        <v>14</v>
      </c>
      <c r="B43" s="9">
        <v>372</v>
      </c>
    </row>
    <row r="44" spans="1:2" ht="15.75" thickBot="1" x14ac:dyDescent="0.3">
      <c r="A44" s="12" t="s">
        <v>30</v>
      </c>
      <c r="B44" s="34">
        <v>1198.5899999999999</v>
      </c>
    </row>
    <row r="45" spans="1:2" x14ac:dyDescent="0.25">
      <c r="A45" s="32" t="s">
        <v>26</v>
      </c>
    </row>
    <row r="46" spans="1:2" x14ac:dyDescent="0.25">
      <c r="A46" s="33" t="s">
        <v>29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opLeftCell="A27" workbookViewId="0">
      <selection activeCell="A41" sqref="A41"/>
    </sheetView>
  </sheetViews>
  <sheetFormatPr defaultRowHeight="15" x14ac:dyDescent="0.25"/>
  <cols>
    <col min="1" max="1" width="40" customWidth="1"/>
    <col min="2" max="2" width="13.28515625" customWidth="1"/>
    <col min="3" max="3" width="27.7109375" customWidth="1"/>
  </cols>
  <sheetData>
    <row r="1" spans="1:3" x14ac:dyDescent="0.25">
      <c r="A1" s="1" t="s">
        <v>16</v>
      </c>
      <c r="B1" s="2"/>
    </row>
    <row r="2" spans="1:3" x14ac:dyDescent="0.25">
      <c r="A2" s="73">
        <v>42675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 t="s">
        <v>144</v>
      </c>
      <c r="B5" s="7">
        <v>388.55</v>
      </c>
      <c r="C5" s="6" t="s">
        <v>150</v>
      </c>
    </row>
    <row r="6" spans="1:3" x14ac:dyDescent="0.25">
      <c r="A6" s="6" t="s">
        <v>151</v>
      </c>
      <c r="B6" s="7">
        <v>250</v>
      </c>
      <c r="C6" s="6" t="s">
        <v>152</v>
      </c>
    </row>
    <row r="7" spans="1:3" x14ac:dyDescent="0.25">
      <c r="A7" s="6"/>
      <c r="B7" s="7"/>
      <c r="C7" s="6"/>
    </row>
    <row r="8" spans="1:3" x14ac:dyDescent="0.25">
      <c r="A8" s="8"/>
      <c r="B8" s="9"/>
      <c r="C8" s="8"/>
    </row>
    <row r="9" spans="1:3" ht="15.75" thickBot="1" x14ac:dyDescent="0.3">
      <c r="A9" s="10"/>
      <c r="B9" s="11">
        <f>SUM(B5:B8)</f>
        <v>638.54999999999995</v>
      </c>
    </row>
    <row r="10" spans="1:3" ht="15.75" thickBot="1" x14ac:dyDescent="0.3">
      <c r="B10" s="2"/>
    </row>
    <row r="11" spans="1:3" ht="15.75" thickBot="1" x14ac:dyDescent="0.3">
      <c r="A11" s="12" t="s">
        <v>6</v>
      </c>
      <c r="B11" s="5"/>
      <c r="C11" s="13"/>
    </row>
    <row r="12" spans="1:3" x14ac:dyDescent="0.25">
      <c r="A12" s="14" t="s">
        <v>145</v>
      </c>
      <c r="B12" s="15">
        <v>125</v>
      </c>
      <c r="C12" s="16" t="s">
        <v>3</v>
      </c>
    </row>
    <row r="13" spans="1:3" x14ac:dyDescent="0.25">
      <c r="A13" s="8" t="s">
        <v>146</v>
      </c>
      <c r="B13" s="7">
        <v>240</v>
      </c>
      <c r="C13" s="8" t="s">
        <v>28</v>
      </c>
    </row>
    <row r="14" spans="1:3" x14ac:dyDescent="0.25">
      <c r="A14" s="8" t="s">
        <v>147</v>
      </c>
      <c r="B14" s="7">
        <v>210</v>
      </c>
      <c r="C14" s="8" t="s">
        <v>3</v>
      </c>
    </row>
    <row r="15" spans="1:3" x14ac:dyDescent="0.25">
      <c r="A15" s="8" t="s">
        <v>148</v>
      </c>
      <c r="B15" s="9">
        <v>5388</v>
      </c>
      <c r="C15" s="8" t="s">
        <v>28</v>
      </c>
    </row>
    <row r="16" spans="1:3" x14ac:dyDescent="0.25">
      <c r="A16" s="8" t="s">
        <v>153</v>
      </c>
      <c r="B16" s="9">
        <v>69.760000000000005</v>
      </c>
      <c r="C16" s="8" t="s">
        <v>28</v>
      </c>
    </row>
    <row r="17" spans="1:3" x14ac:dyDescent="0.25">
      <c r="A17" s="8" t="s">
        <v>156</v>
      </c>
      <c r="B17" s="9">
        <v>50</v>
      </c>
      <c r="C17" s="8" t="s">
        <v>28</v>
      </c>
    </row>
    <row r="18" spans="1:3" x14ac:dyDescent="0.25">
      <c r="A18" s="8" t="s">
        <v>160</v>
      </c>
      <c r="B18" s="9">
        <v>2.5</v>
      </c>
      <c r="C18" s="8" t="s">
        <v>3</v>
      </c>
    </row>
    <row r="19" spans="1:3" x14ac:dyDescent="0.25">
      <c r="A19" s="8" t="s">
        <v>157</v>
      </c>
      <c r="B19" s="9">
        <v>65</v>
      </c>
      <c r="C19" s="8" t="s">
        <v>3</v>
      </c>
    </row>
    <row r="20" spans="1:3" x14ac:dyDescent="0.25">
      <c r="A20" s="8" t="s">
        <v>22</v>
      </c>
      <c r="B20" s="9">
        <v>581.74</v>
      </c>
      <c r="C20" s="8" t="s">
        <v>3</v>
      </c>
    </row>
    <row r="21" spans="1:3" x14ac:dyDescent="0.25">
      <c r="A21" s="8" t="s">
        <v>52</v>
      </c>
      <c r="B21" s="9">
        <v>20</v>
      </c>
      <c r="C21" s="8" t="s">
        <v>3</v>
      </c>
    </row>
    <row r="22" spans="1:3" x14ac:dyDescent="0.25">
      <c r="A22" s="8" t="s">
        <v>7</v>
      </c>
      <c r="B22" s="9">
        <v>89.98</v>
      </c>
      <c r="C22" s="8" t="s">
        <v>3</v>
      </c>
    </row>
    <row r="23" spans="1:3" x14ac:dyDescent="0.25">
      <c r="A23" s="8" t="s">
        <v>159</v>
      </c>
      <c r="B23" s="9">
        <v>10</v>
      </c>
      <c r="C23" s="8" t="s">
        <v>3</v>
      </c>
    </row>
    <row r="24" spans="1:3" x14ac:dyDescent="0.25">
      <c r="A24" s="17"/>
      <c r="B24" s="18"/>
      <c r="C24" s="8"/>
    </row>
    <row r="25" spans="1:3" ht="15.75" thickBot="1" x14ac:dyDescent="0.3">
      <c r="A25" s="17"/>
      <c r="B25" s="18"/>
      <c r="C25" s="8"/>
    </row>
    <row r="26" spans="1:3" ht="15.75" thickBot="1" x14ac:dyDescent="0.3">
      <c r="A26" s="19"/>
      <c r="B26" s="5">
        <f>SUM(B12:B25)</f>
        <v>6851.98</v>
      </c>
    </row>
    <row r="27" spans="1:3" x14ac:dyDescent="0.25">
      <c r="A27" s="20"/>
      <c r="B27" s="21"/>
    </row>
    <row r="28" spans="1:3" ht="15.75" thickBot="1" x14ac:dyDescent="0.3">
      <c r="A28" s="22"/>
      <c r="B28" s="23"/>
    </row>
    <row r="29" spans="1:3" ht="15.75" thickBot="1" x14ac:dyDescent="0.3">
      <c r="A29" s="24" t="s">
        <v>158</v>
      </c>
      <c r="C29" s="52"/>
    </row>
    <row r="30" spans="1:3" ht="15.75" thickBot="1" x14ac:dyDescent="0.3">
      <c r="A30" s="12" t="s">
        <v>9</v>
      </c>
      <c r="B30" s="25">
        <v>17973.66</v>
      </c>
      <c r="C30" s="54"/>
    </row>
    <row r="31" spans="1:3" ht="15.75" thickBot="1" x14ac:dyDescent="0.3">
      <c r="A31" s="26" t="s">
        <v>10</v>
      </c>
      <c r="B31" s="27">
        <v>52204.05</v>
      </c>
      <c r="C31" s="54"/>
    </row>
    <row r="32" spans="1:3" ht="15.75" thickBot="1" x14ac:dyDescent="0.3">
      <c r="A32" s="19" t="s">
        <v>11</v>
      </c>
      <c r="B32" s="74">
        <f>SUM(B30:B31)</f>
        <v>70177.710000000006</v>
      </c>
      <c r="C32" s="54"/>
    </row>
    <row r="33" spans="1:3" x14ac:dyDescent="0.25">
      <c r="A33" s="29"/>
      <c r="B33" s="30"/>
      <c r="C33" s="54"/>
    </row>
    <row r="34" spans="1:3" ht="15.75" thickBot="1" x14ac:dyDescent="0.3">
      <c r="B34" s="2"/>
      <c r="C34" s="54"/>
    </row>
    <row r="35" spans="1:3" ht="15.75" thickBot="1" x14ac:dyDescent="0.3">
      <c r="A35" s="4" t="s">
        <v>12</v>
      </c>
      <c r="B35" s="2"/>
      <c r="C35" s="54"/>
    </row>
    <row r="36" spans="1:3" ht="15.75" thickBot="1" x14ac:dyDescent="0.3">
      <c r="A36" s="4" t="s">
        <v>28</v>
      </c>
      <c r="B36" s="86">
        <v>-989.6</v>
      </c>
      <c r="C36" s="56"/>
    </row>
    <row r="37" spans="1:3" ht="15.75" thickBot="1" x14ac:dyDescent="0.3">
      <c r="A37" s="12" t="s">
        <v>4</v>
      </c>
      <c r="B37" s="9">
        <v>556.4</v>
      </c>
      <c r="C37" s="56"/>
    </row>
    <row r="38" spans="1:3" ht="15.75" thickBot="1" x14ac:dyDescent="0.3">
      <c r="A38" s="12" t="s">
        <v>13</v>
      </c>
      <c r="B38" s="9">
        <v>14858.69</v>
      </c>
      <c r="C38" s="56"/>
    </row>
    <row r="39" spans="1:3" ht="15.75" thickBot="1" x14ac:dyDescent="0.3">
      <c r="A39" s="12" t="s">
        <v>14</v>
      </c>
      <c r="B39" s="9">
        <v>372</v>
      </c>
      <c r="C39" s="54"/>
    </row>
    <row r="40" spans="1:3" x14ac:dyDescent="0.25">
      <c r="A40" s="40" t="s">
        <v>30</v>
      </c>
      <c r="B40" s="85">
        <v>125</v>
      </c>
      <c r="C40" s="60"/>
    </row>
    <row r="41" spans="1:3" x14ac:dyDescent="0.25">
      <c r="A41" s="42" t="s">
        <v>37</v>
      </c>
      <c r="B41" s="43">
        <v>10265.98</v>
      </c>
      <c r="C41" s="56"/>
    </row>
    <row r="42" spans="1:3" x14ac:dyDescent="0.25">
      <c r="A42" s="87" t="s">
        <v>152</v>
      </c>
      <c r="B42" s="43">
        <v>250</v>
      </c>
      <c r="C42" s="56"/>
    </row>
    <row r="43" spans="1:3" x14ac:dyDescent="0.25">
      <c r="A43" s="45" t="s">
        <v>46</v>
      </c>
      <c r="B43" s="76">
        <f>SUM(B36:B42)</f>
        <v>25438.47</v>
      </c>
      <c r="C43" s="56"/>
    </row>
    <row r="44" spans="1:3" x14ac:dyDescent="0.25">
      <c r="C44" s="54"/>
    </row>
    <row r="45" spans="1:3" x14ac:dyDescent="0.25">
      <c r="A45" s="33" t="s">
        <v>149</v>
      </c>
      <c r="C45" s="56"/>
    </row>
    <row r="46" spans="1:3" x14ac:dyDescent="0.25">
      <c r="A46" s="33"/>
      <c r="C46" s="56"/>
    </row>
    <row r="47" spans="1:3" x14ac:dyDescent="0.25">
      <c r="A47" s="33" t="s">
        <v>154</v>
      </c>
      <c r="C47" s="56"/>
    </row>
    <row r="48" spans="1:3" x14ac:dyDescent="0.25">
      <c r="A48" s="33" t="s">
        <v>155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topLeftCell="A46" workbookViewId="0">
      <selection activeCell="D64" sqref="D64"/>
    </sheetView>
  </sheetViews>
  <sheetFormatPr defaultRowHeight="15" x14ac:dyDescent="0.25"/>
  <cols>
    <col min="1" max="1" width="56.7109375" customWidth="1"/>
    <col min="2" max="2" width="26.28515625" customWidth="1"/>
  </cols>
  <sheetData>
    <row r="1" spans="1:2" x14ac:dyDescent="0.25">
      <c r="A1" s="101" t="s">
        <v>164</v>
      </c>
      <c r="B1" s="101"/>
    </row>
    <row r="2" spans="1:2" x14ac:dyDescent="0.25">
      <c r="A2" s="52"/>
      <c r="B2" s="62"/>
    </row>
    <row r="3" spans="1:2" x14ac:dyDescent="0.25">
      <c r="A3" s="52"/>
      <c r="B3" s="53"/>
    </row>
    <row r="4" spans="1:2" x14ac:dyDescent="0.25">
      <c r="A4" s="54" t="s">
        <v>64</v>
      </c>
      <c r="B4" s="53">
        <v>18731.189999999999</v>
      </c>
    </row>
    <row r="5" spans="1:2" x14ac:dyDescent="0.25">
      <c r="A5" s="54" t="s">
        <v>65</v>
      </c>
      <c r="B5" s="53">
        <v>24188.720000000001</v>
      </c>
    </row>
    <row r="6" spans="1:2" x14ac:dyDescent="0.25">
      <c r="A6" s="52" t="s">
        <v>74</v>
      </c>
      <c r="B6" s="62">
        <f>SUM(B4:B5)</f>
        <v>42919.91</v>
      </c>
    </row>
    <row r="7" spans="1:2" x14ac:dyDescent="0.25">
      <c r="A7" s="52"/>
      <c r="B7" s="62"/>
    </row>
    <row r="8" spans="1:2" x14ac:dyDescent="0.25">
      <c r="A8" s="54"/>
      <c r="B8" s="53"/>
    </row>
    <row r="9" spans="1:2" x14ac:dyDescent="0.25">
      <c r="A9" s="70" t="s">
        <v>55</v>
      </c>
      <c r="B9" s="71">
        <v>6325</v>
      </c>
    </row>
    <row r="10" spans="1:2" x14ac:dyDescent="0.25">
      <c r="A10" s="70" t="s">
        <v>56</v>
      </c>
      <c r="B10" s="71">
        <v>24201.83</v>
      </c>
    </row>
    <row r="11" spans="1:2" x14ac:dyDescent="0.25">
      <c r="A11" s="70" t="s">
        <v>57</v>
      </c>
      <c r="B11" s="71">
        <v>36000</v>
      </c>
    </row>
    <row r="12" spans="1:2" x14ac:dyDescent="0.25">
      <c r="A12" s="70" t="s">
        <v>78</v>
      </c>
      <c r="B12" s="71">
        <v>3.15</v>
      </c>
    </row>
    <row r="13" spans="1:2" x14ac:dyDescent="0.25">
      <c r="A13" s="70" t="s">
        <v>108</v>
      </c>
      <c r="B13" s="71">
        <v>0</v>
      </c>
    </row>
    <row r="14" spans="1:2" x14ac:dyDescent="0.25">
      <c r="A14" s="70" t="s">
        <v>112</v>
      </c>
      <c r="B14" s="71">
        <v>1656.66</v>
      </c>
    </row>
    <row r="15" spans="1:2" x14ac:dyDescent="0.25">
      <c r="A15" s="70" t="s">
        <v>109</v>
      </c>
      <c r="B15" s="71">
        <v>7.59</v>
      </c>
    </row>
    <row r="16" spans="1:2" x14ac:dyDescent="0.25">
      <c r="A16" s="70" t="s">
        <v>165</v>
      </c>
      <c r="B16" s="71">
        <v>17548</v>
      </c>
    </row>
    <row r="17" spans="1:2" x14ac:dyDescent="0.25">
      <c r="A17" s="70" t="s">
        <v>166</v>
      </c>
      <c r="B17" s="71">
        <v>638.54999999999995</v>
      </c>
    </row>
    <row r="18" spans="1:2" x14ac:dyDescent="0.25">
      <c r="A18" s="70" t="s">
        <v>168</v>
      </c>
      <c r="B18" s="71">
        <v>0</v>
      </c>
    </row>
    <row r="19" spans="1:2" x14ac:dyDescent="0.25">
      <c r="A19" s="70" t="s">
        <v>188</v>
      </c>
      <c r="B19" s="71">
        <v>1</v>
      </c>
    </row>
    <row r="20" spans="1:2" x14ac:dyDescent="0.25">
      <c r="A20" s="70" t="s">
        <v>178</v>
      </c>
      <c r="B20" s="71">
        <v>6.74</v>
      </c>
    </row>
    <row r="21" spans="1:2" x14ac:dyDescent="0.25">
      <c r="A21" s="52" t="s">
        <v>58</v>
      </c>
      <c r="B21" s="63">
        <f>SUM(B9:B20)</f>
        <v>86388.52</v>
      </c>
    </row>
    <row r="22" spans="1:2" x14ac:dyDescent="0.25">
      <c r="A22" s="54"/>
      <c r="B22" s="63"/>
    </row>
    <row r="23" spans="1:2" x14ac:dyDescent="0.25">
      <c r="A23" s="66" t="s">
        <v>121</v>
      </c>
      <c r="B23" s="77">
        <v>1666.44</v>
      </c>
    </row>
    <row r="24" spans="1:2" x14ac:dyDescent="0.25">
      <c r="A24" s="66" t="s">
        <v>61</v>
      </c>
      <c r="B24" s="67">
        <v>1211.77</v>
      </c>
    </row>
    <row r="25" spans="1:2" x14ac:dyDescent="0.25">
      <c r="A25" s="66" t="s">
        <v>62</v>
      </c>
      <c r="B25" s="68">
        <v>2166.58</v>
      </c>
    </row>
    <row r="26" spans="1:2" x14ac:dyDescent="0.25">
      <c r="A26" s="66" t="s">
        <v>63</v>
      </c>
      <c r="B26" s="69">
        <v>37919.99</v>
      </c>
    </row>
    <row r="27" spans="1:2" x14ac:dyDescent="0.25">
      <c r="A27" s="66" t="s">
        <v>110</v>
      </c>
      <c r="B27" s="68">
        <v>1803.71</v>
      </c>
    </row>
    <row r="28" spans="1:2" x14ac:dyDescent="0.25">
      <c r="A28" s="66" t="s">
        <v>111</v>
      </c>
      <c r="B28" s="68">
        <v>4203.5600000000004</v>
      </c>
    </row>
    <row r="29" spans="1:2" x14ac:dyDescent="0.25">
      <c r="A29" s="66" t="s">
        <v>176</v>
      </c>
      <c r="B29" s="68">
        <v>10155.52</v>
      </c>
    </row>
    <row r="30" spans="1:2" x14ac:dyDescent="0.25">
      <c r="A30" s="66" t="s">
        <v>177</v>
      </c>
      <c r="B30" s="68">
        <v>6851.98</v>
      </c>
    </row>
    <row r="31" spans="1:2" x14ac:dyDescent="0.25">
      <c r="A31" s="66" t="s">
        <v>167</v>
      </c>
      <c r="B31" s="68">
        <v>832.94</v>
      </c>
    </row>
    <row r="32" spans="1:2" x14ac:dyDescent="0.25">
      <c r="A32" s="54" t="s">
        <v>58</v>
      </c>
      <c r="B32" s="62">
        <f>SUM(B23:B31)</f>
        <v>66812.489999999991</v>
      </c>
    </row>
    <row r="33" spans="1:2" x14ac:dyDescent="0.25">
      <c r="A33" s="54"/>
      <c r="B33" s="62"/>
    </row>
    <row r="34" spans="1:2" x14ac:dyDescent="0.25">
      <c r="A34" s="66" t="s">
        <v>128</v>
      </c>
      <c r="B34" s="60"/>
    </row>
    <row r="35" spans="1:2" x14ac:dyDescent="0.25">
      <c r="A35" s="80" t="s">
        <v>169</v>
      </c>
      <c r="B35" s="81">
        <v>240</v>
      </c>
    </row>
    <row r="36" spans="1:2" x14ac:dyDescent="0.25">
      <c r="A36" s="80" t="s">
        <v>170</v>
      </c>
      <c r="B36" s="81">
        <v>5388</v>
      </c>
    </row>
    <row r="37" spans="1:2" x14ac:dyDescent="0.25">
      <c r="A37" s="80" t="s">
        <v>171</v>
      </c>
      <c r="B37" s="81">
        <v>69.760000000000005</v>
      </c>
    </row>
    <row r="38" spans="1:2" x14ac:dyDescent="0.25">
      <c r="A38" s="80" t="s">
        <v>172</v>
      </c>
      <c r="B38" s="81">
        <v>50</v>
      </c>
    </row>
    <row r="39" spans="1:2" x14ac:dyDescent="0.25">
      <c r="A39" s="80" t="s">
        <v>173</v>
      </c>
      <c r="B39" s="81">
        <v>2.5</v>
      </c>
    </row>
    <row r="40" spans="1:2" x14ac:dyDescent="0.25">
      <c r="A40" s="80" t="s">
        <v>181</v>
      </c>
      <c r="B40" s="81">
        <v>108</v>
      </c>
    </row>
    <row r="41" spans="1:2" x14ac:dyDescent="0.25">
      <c r="A41" s="80" t="s">
        <v>182</v>
      </c>
      <c r="B41" s="81">
        <v>44.5</v>
      </c>
    </row>
    <row r="42" spans="1:2" x14ac:dyDescent="0.25">
      <c r="A42" s="80" t="s">
        <v>183</v>
      </c>
      <c r="B42" s="81">
        <v>30</v>
      </c>
    </row>
    <row r="43" spans="1:2" x14ac:dyDescent="0.25">
      <c r="A43" s="80" t="s">
        <v>184</v>
      </c>
      <c r="B43" s="81">
        <v>650.44000000000005</v>
      </c>
    </row>
    <row r="44" spans="1:2" x14ac:dyDescent="0.25">
      <c r="A44" s="80" t="s">
        <v>185</v>
      </c>
      <c r="B44" s="88">
        <f>SUM(B35:B43)</f>
        <v>6583.2000000000007</v>
      </c>
    </row>
    <row r="45" spans="1:2" x14ac:dyDescent="0.25">
      <c r="A45" s="80"/>
      <c r="B45" s="82"/>
    </row>
    <row r="46" spans="1:2" x14ac:dyDescent="0.25">
      <c r="A46" s="80"/>
      <c r="B46" s="82"/>
    </row>
    <row r="47" spans="1:2" x14ac:dyDescent="0.25">
      <c r="A47" s="83" t="s">
        <v>129</v>
      </c>
      <c r="B47" s="81"/>
    </row>
    <row r="48" spans="1:2" x14ac:dyDescent="0.25">
      <c r="A48" s="66" t="s">
        <v>185</v>
      </c>
      <c r="B48" s="67">
        <v>0</v>
      </c>
    </row>
    <row r="49" spans="1:2" x14ac:dyDescent="0.25">
      <c r="A49" s="80"/>
      <c r="B49" s="81"/>
    </row>
    <row r="50" spans="1:2" x14ac:dyDescent="0.25">
      <c r="A50" s="80"/>
      <c r="B50" s="82"/>
    </row>
    <row r="51" spans="1:2" x14ac:dyDescent="0.25">
      <c r="A51" s="60"/>
      <c r="B51" s="61"/>
    </row>
    <row r="52" spans="1:2" x14ac:dyDescent="0.25">
      <c r="A52" s="65" t="s">
        <v>126</v>
      </c>
      <c r="B52" s="55">
        <f>SUM(B6+B21)-B32+B44</f>
        <v>69079.140000000014</v>
      </c>
    </row>
    <row r="53" spans="1:2" x14ac:dyDescent="0.25">
      <c r="A53" s="65" t="s">
        <v>130</v>
      </c>
      <c r="B53" s="55"/>
    </row>
    <row r="54" spans="1:2" x14ac:dyDescent="0.25">
      <c r="B54" s="63"/>
    </row>
    <row r="55" spans="1:2" x14ac:dyDescent="0.25">
      <c r="A55" s="72" t="s">
        <v>179</v>
      </c>
      <c r="B55" s="53">
        <v>16872.439999999999</v>
      </c>
    </row>
    <row r="56" spans="1:2" x14ac:dyDescent="0.25">
      <c r="A56" s="93" t="s">
        <v>189</v>
      </c>
      <c r="B56" s="94">
        <v>-0.5</v>
      </c>
    </row>
    <row r="57" spans="1:2" x14ac:dyDescent="0.25">
      <c r="A57" s="72" t="s">
        <v>180</v>
      </c>
      <c r="B57" s="64">
        <v>52206.2</v>
      </c>
    </row>
    <row r="58" spans="1:2" x14ac:dyDescent="0.25">
      <c r="A58" s="54"/>
      <c r="B58" s="63">
        <f>SUM(B55:B57)</f>
        <v>69078.14</v>
      </c>
    </row>
    <row r="60" spans="1:2" x14ac:dyDescent="0.25">
      <c r="A60" t="s">
        <v>186</v>
      </c>
      <c r="B60" s="91">
        <v>1</v>
      </c>
    </row>
    <row r="61" spans="1:2" x14ac:dyDescent="0.25">
      <c r="B61" s="91"/>
    </row>
    <row r="62" spans="1:2" x14ac:dyDescent="0.25">
      <c r="A62" t="s">
        <v>187</v>
      </c>
      <c r="B62" s="92">
        <f>SUM(B60)+B58</f>
        <v>69079.14</v>
      </c>
    </row>
    <row r="66" spans="1:1" x14ac:dyDescent="0.25">
      <c r="A66" s="95" t="s">
        <v>190</v>
      </c>
    </row>
    <row r="67" spans="1:1" x14ac:dyDescent="0.25">
      <c r="A67" s="95" t="s">
        <v>191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workbookViewId="0">
      <selection sqref="A1:C52"/>
    </sheetView>
  </sheetViews>
  <sheetFormatPr defaultRowHeight="15" x14ac:dyDescent="0.25"/>
  <cols>
    <col min="1" max="1" width="43.140625" customWidth="1"/>
    <col min="2" max="2" width="13.28515625" customWidth="1"/>
    <col min="3" max="3" width="17.42578125" customWidth="1"/>
  </cols>
  <sheetData>
    <row r="1" spans="1:3" ht="12" customHeight="1" x14ac:dyDescent="0.25">
      <c r="A1" s="1" t="s">
        <v>16</v>
      </c>
      <c r="B1" s="2"/>
    </row>
    <row r="2" spans="1:3" ht="12" customHeight="1" x14ac:dyDescent="0.25">
      <c r="A2" s="73">
        <v>42736</v>
      </c>
      <c r="B2" s="2"/>
    </row>
    <row r="3" spans="1:3" ht="12" customHeight="1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 t="s">
        <v>194</v>
      </c>
      <c r="B5" s="7">
        <v>50000</v>
      </c>
      <c r="C5" s="6" t="s">
        <v>3</v>
      </c>
    </row>
    <row r="6" spans="1:3" ht="15.75" thickBot="1" x14ac:dyDescent="0.3">
      <c r="A6" s="10"/>
      <c r="B6" s="11">
        <f>SUM(B5:B5)</f>
        <v>50000</v>
      </c>
    </row>
    <row r="7" spans="1:3" ht="12" customHeight="1" thickBot="1" x14ac:dyDescent="0.3">
      <c r="B7" s="2"/>
    </row>
    <row r="8" spans="1:3" ht="15.75" thickBot="1" x14ac:dyDescent="0.3">
      <c r="A8" s="40" t="s">
        <v>6</v>
      </c>
      <c r="B8" s="5"/>
      <c r="C8" s="13"/>
    </row>
    <row r="9" spans="1:3" x14ac:dyDescent="0.25">
      <c r="A9" s="17" t="s">
        <v>192</v>
      </c>
      <c r="B9" s="96"/>
      <c r="C9" s="16"/>
    </row>
    <row r="10" spans="1:3" x14ac:dyDescent="0.25">
      <c r="A10" s="6" t="s">
        <v>193</v>
      </c>
      <c r="B10" s="7">
        <v>50000</v>
      </c>
      <c r="C10" s="8" t="s">
        <v>3</v>
      </c>
    </row>
    <row r="11" spans="1:3" x14ac:dyDescent="0.25">
      <c r="A11" s="8" t="s">
        <v>196</v>
      </c>
      <c r="B11" s="7">
        <v>11.25</v>
      </c>
      <c r="C11" s="8" t="s">
        <v>4</v>
      </c>
    </row>
    <row r="12" spans="1:3" x14ac:dyDescent="0.25">
      <c r="A12" s="8" t="s">
        <v>195</v>
      </c>
      <c r="B12" s="9">
        <v>74.88</v>
      </c>
      <c r="C12" s="8" t="s">
        <v>3</v>
      </c>
    </row>
    <row r="13" spans="1:3" x14ac:dyDescent="0.25">
      <c r="A13" s="8" t="s">
        <v>197</v>
      </c>
      <c r="B13" s="9">
        <v>10</v>
      </c>
      <c r="C13" s="8" t="s">
        <v>3</v>
      </c>
    </row>
    <row r="14" spans="1:3" x14ac:dyDescent="0.25">
      <c r="A14" s="8" t="s">
        <v>198</v>
      </c>
      <c r="B14" s="9">
        <v>100</v>
      </c>
      <c r="C14" s="8" t="s">
        <v>3</v>
      </c>
    </row>
    <row r="15" spans="1:3" x14ac:dyDescent="0.25">
      <c r="A15" s="8" t="s">
        <v>199</v>
      </c>
      <c r="B15" s="9">
        <v>100</v>
      </c>
      <c r="C15" s="8" t="s">
        <v>3</v>
      </c>
    </row>
    <row r="16" spans="1:3" x14ac:dyDescent="0.25">
      <c r="A16" s="8" t="s">
        <v>200</v>
      </c>
      <c r="B16" s="9">
        <v>100</v>
      </c>
      <c r="C16" s="8" t="s">
        <v>3</v>
      </c>
    </row>
    <row r="17" spans="1:3" x14ac:dyDescent="0.25">
      <c r="A17" s="8" t="s">
        <v>201</v>
      </c>
      <c r="B17" s="9">
        <v>100</v>
      </c>
      <c r="C17" s="8" t="s">
        <v>3</v>
      </c>
    </row>
    <row r="18" spans="1:3" x14ac:dyDescent="0.25">
      <c r="A18" s="8" t="s">
        <v>202</v>
      </c>
      <c r="B18" s="9">
        <v>50</v>
      </c>
      <c r="C18" s="8" t="s">
        <v>3</v>
      </c>
    </row>
    <row r="19" spans="1:3" x14ac:dyDescent="0.25">
      <c r="A19" s="8" t="s">
        <v>203</v>
      </c>
      <c r="B19" s="9">
        <v>100</v>
      </c>
      <c r="C19" s="8" t="s">
        <v>3</v>
      </c>
    </row>
    <row r="20" spans="1:3" x14ac:dyDescent="0.25">
      <c r="A20" s="8" t="s">
        <v>204</v>
      </c>
      <c r="B20" s="9">
        <v>100</v>
      </c>
      <c r="C20" s="8" t="s">
        <v>3</v>
      </c>
    </row>
    <row r="21" spans="1:3" x14ac:dyDescent="0.25">
      <c r="A21" s="17" t="s">
        <v>205</v>
      </c>
      <c r="B21" s="18">
        <v>25</v>
      </c>
      <c r="C21" s="8" t="s">
        <v>3</v>
      </c>
    </row>
    <row r="22" spans="1:3" x14ac:dyDescent="0.25">
      <c r="A22" s="17" t="s">
        <v>206</v>
      </c>
      <c r="B22" s="18">
        <v>100</v>
      </c>
      <c r="C22" s="8" t="s">
        <v>3</v>
      </c>
    </row>
    <row r="23" spans="1:3" x14ac:dyDescent="0.25">
      <c r="A23" s="17" t="s">
        <v>211</v>
      </c>
      <c r="B23" s="18">
        <v>74.989999999999995</v>
      </c>
      <c r="C23" s="8" t="s">
        <v>3</v>
      </c>
    </row>
    <row r="24" spans="1:3" x14ac:dyDescent="0.25">
      <c r="A24" s="17" t="s">
        <v>141</v>
      </c>
      <c r="B24" s="18">
        <v>581.74</v>
      </c>
      <c r="C24" s="8" t="s">
        <v>3</v>
      </c>
    </row>
    <row r="25" spans="1:3" x14ac:dyDescent="0.25">
      <c r="A25" s="17" t="s">
        <v>8</v>
      </c>
      <c r="B25" s="18">
        <v>20</v>
      </c>
      <c r="C25" s="8" t="s">
        <v>3</v>
      </c>
    </row>
    <row r="26" spans="1:3" x14ac:dyDescent="0.25">
      <c r="A26" s="17" t="s">
        <v>7</v>
      </c>
      <c r="B26" s="18">
        <v>73.98</v>
      </c>
      <c r="C26" s="8" t="s">
        <v>3</v>
      </c>
    </row>
    <row r="27" spans="1:3" x14ac:dyDescent="0.25">
      <c r="A27" s="17" t="s">
        <v>208</v>
      </c>
      <c r="B27" s="9">
        <v>1.8</v>
      </c>
      <c r="C27" s="8" t="s">
        <v>4</v>
      </c>
    </row>
    <row r="28" spans="1:3" ht="15.75" thickBot="1" x14ac:dyDescent="0.3">
      <c r="A28" s="17" t="s">
        <v>209</v>
      </c>
      <c r="B28" s="30">
        <v>271.2</v>
      </c>
      <c r="C28" s="97" t="s">
        <v>3</v>
      </c>
    </row>
    <row r="29" spans="1:3" ht="15.75" thickBot="1" x14ac:dyDescent="0.3">
      <c r="A29" s="17"/>
      <c r="B29" s="5">
        <f>SUM(B9:B28)</f>
        <v>51894.84</v>
      </c>
    </row>
    <row r="30" spans="1:3" ht="15.75" thickBot="1" x14ac:dyDescent="0.3">
      <c r="A30" s="98" t="s">
        <v>210</v>
      </c>
      <c r="B30" s="21"/>
    </row>
    <row r="31" spans="1:3" ht="15.75" thickBot="1" x14ac:dyDescent="0.3">
      <c r="A31" s="19"/>
      <c r="B31" s="23"/>
    </row>
    <row r="32" spans="1:3" ht="15.75" thickBot="1" x14ac:dyDescent="0.3">
      <c r="A32" s="24" t="s">
        <v>207</v>
      </c>
      <c r="C32" s="52"/>
    </row>
    <row r="33" spans="1:3" ht="15.75" thickBot="1" x14ac:dyDescent="0.3">
      <c r="A33" s="12" t="s">
        <v>9</v>
      </c>
      <c r="B33" s="25">
        <v>10521.24</v>
      </c>
      <c r="C33" s="54"/>
    </row>
    <row r="34" spans="1:3" ht="15.75" thickBot="1" x14ac:dyDescent="0.3">
      <c r="A34" s="26" t="s">
        <v>10</v>
      </c>
      <c r="B34" s="27">
        <v>2207.6</v>
      </c>
      <c r="C34" s="54"/>
    </row>
    <row r="35" spans="1:3" ht="15.75" thickBot="1" x14ac:dyDescent="0.3">
      <c r="A35" s="19" t="s">
        <v>11</v>
      </c>
      <c r="B35" s="90">
        <f>SUM(B33:B34)</f>
        <v>12728.84</v>
      </c>
      <c r="C35" s="54"/>
    </row>
    <row r="36" spans="1:3" ht="12" customHeight="1" thickBot="1" x14ac:dyDescent="0.3">
      <c r="A36" s="29"/>
      <c r="B36" s="89"/>
      <c r="C36" s="54"/>
    </row>
    <row r="37" spans="1:3" ht="15.75" thickBot="1" x14ac:dyDescent="0.3">
      <c r="A37" s="19" t="s">
        <v>175</v>
      </c>
      <c r="B37" s="30"/>
      <c r="C37" s="54"/>
    </row>
    <row r="38" spans="1:3" ht="15.75" thickBot="1" x14ac:dyDescent="0.3">
      <c r="A38" s="10" t="s">
        <v>174</v>
      </c>
      <c r="B38" s="5">
        <v>50001</v>
      </c>
      <c r="C38" s="54"/>
    </row>
    <row r="39" spans="1:3" ht="12" customHeight="1" thickBot="1" x14ac:dyDescent="0.3">
      <c r="B39" s="2"/>
      <c r="C39" s="54"/>
    </row>
    <row r="40" spans="1:3" ht="15.75" thickBot="1" x14ac:dyDescent="0.3">
      <c r="A40" s="4" t="s">
        <v>12</v>
      </c>
      <c r="B40" s="2"/>
      <c r="C40" s="54"/>
    </row>
    <row r="41" spans="1:3" ht="15.75" thickBot="1" x14ac:dyDescent="0.3">
      <c r="A41" s="4" t="s">
        <v>28</v>
      </c>
      <c r="B41" s="86">
        <v>-989.6</v>
      </c>
      <c r="C41" s="56"/>
    </row>
    <row r="42" spans="1:3" ht="15.75" thickBot="1" x14ac:dyDescent="0.3">
      <c r="A42" s="12" t="s">
        <v>4</v>
      </c>
      <c r="B42" s="9">
        <v>543.35</v>
      </c>
      <c r="C42" s="56"/>
    </row>
    <row r="43" spans="1:3" ht="15.75" thickBot="1" x14ac:dyDescent="0.3">
      <c r="A43" s="12" t="s">
        <v>13</v>
      </c>
      <c r="B43" s="9">
        <v>14858.69</v>
      </c>
      <c r="C43" s="56"/>
    </row>
    <row r="44" spans="1:3" ht="15.75" thickBot="1" x14ac:dyDescent="0.3">
      <c r="A44" s="12" t="s">
        <v>14</v>
      </c>
      <c r="B44" s="9">
        <v>372</v>
      </c>
      <c r="C44" s="54"/>
    </row>
    <row r="45" spans="1:3" x14ac:dyDescent="0.25">
      <c r="A45" s="40" t="s">
        <v>30</v>
      </c>
      <c r="B45" s="85">
        <v>125</v>
      </c>
      <c r="C45" s="60"/>
    </row>
    <row r="46" spans="1:3" x14ac:dyDescent="0.25">
      <c r="A46" s="42" t="s">
        <v>37</v>
      </c>
      <c r="B46" s="43">
        <v>10265.98</v>
      </c>
      <c r="C46" s="56"/>
    </row>
    <row r="47" spans="1:3" x14ac:dyDescent="0.25">
      <c r="A47" s="87" t="s">
        <v>152</v>
      </c>
      <c r="B47" s="43">
        <v>250</v>
      </c>
      <c r="C47" s="56"/>
    </row>
    <row r="48" spans="1:3" x14ac:dyDescent="0.25">
      <c r="A48" s="45" t="s">
        <v>46</v>
      </c>
      <c r="B48" s="76">
        <f>SUM(B41:B47)</f>
        <v>25425.42</v>
      </c>
      <c r="C48" s="56"/>
    </row>
    <row r="49" spans="1:3" ht="12" customHeight="1" x14ac:dyDescent="0.25">
      <c r="C49" s="54"/>
    </row>
    <row r="50" spans="1:3" x14ac:dyDescent="0.25">
      <c r="A50" s="33" t="s">
        <v>154</v>
      </c>
      <c r="C50" s="56"/>
    </row>
    <row r="51" spans="1:3" x14ac:dyDescent="0.25">
      <c r="A51" s="33" t="s">
        <v>155</v>
      </c>
    </row>
    <row r="53" spans="1:3" x14ac:dyDescent="0.25">
      <c r="A53" s="33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workbookViewId="0">
      <selection sqref="A1:C50"/>
    </sheetView>
  </sheetViews>
  <sheetFormatPr defaultRowHeight="15" x14ac:dyDescent="0.25"/>
  <cols>
    <col min="1" max="1" width="44.140625" customWidth="1"/>
    <col min="2" max="2" width="14.85546875" customWidth="1"/>
    <col min="3" max="3" width="11.28515625" customWidth="1"/>
  </cols>
  <sheetData>
    <row r="1" spans="1:3" x14ac:dyDescent="0.25">
      <c r="A1" s="1" t="s">
        <v>16</v>
      </c>
      <c r="B1" s="2"/>
    </row>
    <row r="2" spans="1:3" x14ac:dyDescent="0.25">
      <c r="A2" s="73">
        <v>42767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 t="s">
        <v>216</v>
      </c>
      <c r="B5" s="7">
        <v>3107</v>
      </c>
      <c r="C5" s="6" t="s">
        <v>216</v>
      </c>
    </row>
    <row r="6" spans="1:3" ht="15.75" thickBot="1" x14ac:dyDescent="0.3">
      <c r="A6" s="10"/>
      <c r="B6" s="11">
        <f>SUM(B5:B5)</f>
        <v>3107</v>
      </c>
    </row>
    <row r="7" spans="1:3" ht="15.75" thickBot="1" x14ac:dyDescent="0.3">
      <c r="B7" s="2"/>
    </row>
    <row r="8" spans="1:3" ht="15.75" thickBot="1" x14ac:dyDescent="0.3">
      <c r="A8" s="40" t="s">
        <v>6</v>
      </c>
      <c r="B8" s="5"/>
      <c r="C8" s="13"/>
    </row>
    <row r="9" spans="1:3" x14ac:dyDescent="0.25">
      <c r="A9" s="8" t="s">
        <v>212</v>
      </c>
      <c r="B9" s="7">
        <v>15</v>
      </c>
      <c r="C9" s="8" t="s">
        <v>3</v>
      </c>
    </row>
    <row r="10" spans="1:3" x14ac:dyDescent="0.25">
      <c r="A10" s="8" t="s">
        <v>212</v>
      </c>
      <c r="B10" s="9">
        <v>8</v>
      </c>
      <c r="C10" s="8" t="s">
        <v>4</v>
      </c>
    </row>
    <row r="11" spans="1:3" x14ac:dyDescent="0.25">
      <c r="A11" s="8" t="s">
        <v>213</v>
      </c>
      <c r="B11" s="9">
        <v>60</v>
      </c>
      <c r="C11" s="8" t="s">
        <v>3</v>
      </c>
    </row>
    <row r="12" spans="1:3" x14ac:dyDescent="0.25">
      <c r="A12" s="8" t="s">
        <v>214</v>
      </c>
      <c r="B12" s="9">
        <v>199</v>
      </c>
      <c r="C12" s="8" t="s">
        <v>3</v>
      </c>
    </row>
    <row r="13" spans="1:3" x14ac:dyDescent="0.25">
      <c r="A13" s="8" t="s">
        <v>215</v>
      </c>
      <c r="B13" s="9">
        <v>250</v>
      </c>
      <c r="C13" s="8" t="s">
        <v>3</v>
      </c>
    </row>
    <row r="14" spans="1:3" x14ac:dyDescent="0.25">
      <c r="A14" s="8" t="s">
        <v>22</v>
      </c>
      <c r="B14" s="9">
        <v>612.32000000000005</v>
      </c>
      <c r="C14" s="8" t="s">
        <v>3</v>
      </c>
    </row>
    <row r="15" spans="1:3" x14ac:dyDescent="0.25">
      <c r="A15" s="8" t="s">
        <v>8</v>
      </c>
      <c r="B15" s="9">
        <v>20</v>
      </c>
      <c r="C15" s="8" t="s">
        <v>3</v>
      </c>
    </row>
    <row r="16" spans="1:3" x14ac:dyDescent="0.25">
      <c r="A16" s="8" t="s">
        <v>7</v>
      </c>
      <c r="B16" s="9">
        <v>41.08</v>
      </c>
      <c r="C16" s="8" t="s">
        <v>3</v>
      </c>
    </row>
    <row r="17" spans="1:3" x14ac:dyDescent="0.25">
      <c r="A17" s="8"/>
      <c r="B17" s="9"/>
      <c r="C17" s="8"/>
    </row>
    <row r="18" spans="1:3" x14ac:dyDescent="0.25">
      <c r="A18" s="8"/>
      <c r="B18" s="9"/>
      <c r="C18" s="8"/>
    </row>
    <row r="19" spans="1:3" x14ac:dyDescent="0.25">
      <c r="A19" s="17"/>
      <c r="B19" s="18"/>
      <c r="C19" s="8"/>
    </row>
    <row r="20" spans="1:3" x14ac:dyDescent="0.25">
      <c r="A20" s="17"/>
      <c r="B20" s="18"/>
      <c r="C20" s="8"/>
    </row>
    <row r="21" spans="1:3" x14ac:dyDescent="0.25">
      <c r="A21" s="17"/>
      <c r="B21" s="18"/>
      <c r="C21" s="8"/>
    </row>
    <row r="22" spans="1:3" x14ac:dyDescent="0.25">
      <c r="A22" s="17"/>
      <c r="B22" s="18"/>
      <c r="C22" s="8"/>
    </row>
    <row r="23" spans="1:3" x14ac:dyDescent="0.25">
      <c r="A23" s="17"/>
      <c r="B23" s="18"/>
      <c r="C23" s="8"/>
    </row>
    <row r="24" spans="1:3" x14ac:dyDescent="0.25">
      <c r="A24" s="17"/>
      <c r="B24" s="9"/>
      <c r="C24" s="8"/>
    </row>
    <row r="25" spans="1:3" ht="15.75" thickBot="1" x14ac:dyDescent="0.3">
      <c r="A25" s="17"/>
      <c r="B25" s="30"/>
      <c r="C25" s="97"/>
    </row>
    <row r="26" spans="1:3" ht="15.75" thickBot="1" x14ac:dyDescent="0.3">
      <c r="A26" s="98"/>
      <c r="B26" s="5">
        <f>SUM(B9:B25)</f>
        <v>1205.4000000000001</v>
      </c>
    </row>
    <row r="27" spans="1:3" ht="15.75" thickBot="1" x14ac:dyDescent="0.3">
      <c r="B27" s="21"/>
    </row>
    <row r="28" spans="1:3" ht="15.75" thickBot="1" x14ac:dyDescent="0.3">
      <c r="A28" s="19"/>
      <c r="B28" s="23"/>
    </row>
    <row r="29" spans="1:3" ht="20.100000000000001" customHeight="1" thickBot="1" x14ac:dyDescent="0.3">
      <c r="A29" s="24" t="s">
        <v>217</v>
      </c>
      <c r="C29" s="52"/>
    </row>
    <row r="30" spans="1:3" ht="15.75" thickBot="1" x14ac:dyDescent="0.3">
      <c r="A30" s="12" t="s">
        <v>9</v>
      </c>
      <c r="B30" s="25">
        <v>11900.9</v>
      </c>
      <c r="C30" s="54"/>
    </row>
    <row r="31" spans="1:3" ht="15.75" thickBot="1" x14ac:dyDescent="0.3">
      <c r="A31" s="26" t="s">
        <v>10</v>
      </c>
      <c r="B31" s="27">
        <v>2207.69</v>
      </c>
      <c r="C31" s="54"/>
    </row>
    <row r="32" spans="1:3" ht="15.75" thickBot="1" x14ac:dyDescent="0.3">
      <c r="A32" s="19" t="s">
        <v>11</v>
      </c>
      <c r="B32" s="90">
        <f>SUM(B30:B31)</f>
        <v>14108.59</v>
      </c>
      <c r="C32" s="54"/>
    </row>
    <row r="33" spans="1:3" ht="15.75" thickBot="1" x14ac:dyDescent="0.3">
      <c r="A33" s="29"/>
      <c r="B33" s="89"/>
      <c r="C33" s="54"/>
    </row>
    <row r="34" spans="1:3" ht="15.75" thickBot="1" x14ac:dyDescent="0.3">
      <c r="A34" s="19" t="s">
        <v>218</v>
      </c>
      <c r="B34" s="30"/>
      <c r="C34" s="54"/>
    </row>
    <row r="35" spans="1:3" ht="15.75" thickBot="1" x14ac:dyDescent="0.3">
      <c r="A35" s="10" t="s">
        <v>174</v>
      </c>
      <c r="B35" s="5">
        <v>50001</v>
      </c>
      <c r="C35" s="54"/>
    </row>
    <row r="36" spans="1:3" ht="15.75" thickBot="1" x14ac:dyDescent="0.3">
      <c r="B36" s="2"/>
      <c r="C36" s="54"/>
    </row>
    <row r="37" spans="1:3" ht="15.75" thickBot="1" x14ac:dyDescent="0.3">
      <c r="A37" s="4" t="s">
        <v>12</v>
      </c>
      <c r="B37" s="2"/>
      <c r="C37" s="54"/>
    </row>
    <row r="38" spans="1:3" ht="15.75" thickBot="1" x14ac:dyDescent="0.3">
      <c r="A38" s="4" t="s">
        <v>28</v>
      </c>
      <c r="B38" s="86">
        <v>-989.6</v>
      </c>
      <c r="C38" s="56"/>
    </row>
    <row r="39" spans="1:3" ht="15.75" thickBot="1" x14ac:dyDescent="0.3">
      <c r="A39" s="12" t="s">
        <v>4</v>
      </c>
      <c r="B39" s="9">
        <v>535.35</v>
      </c>
      <c r="C39" s="56"/>
    </row>
    <row r="40" spans="1:3" ht="15.75" thickBot="1" x14ac:dyDescent="0.3">
      <c r="A40" s="12" t="s">
        <v>13</v>
      </c>
      <c r="B40" s="9">
        <v>14858.69</v>
      </c>
      <c r="C40" s="56"/>
    </row>
    <row r="41" spans="1:3" ht="15.75" thickBot="1" x14ac:dyDescent="0.3">
      <c r="A41" s="12" t="s">
        <v>14</v>
      </c>
      <c r="B41" s="9">
        <v>372</v>
      </c>
      <c r="C41" s="54"/>
    </row>
    <row r="42" spans="1:3" x14ac:dyDescent="0.25">
      <c r="A42" s="40" t="s">
        <v>30</v>
      </c>
      <c r="B42" s="85">
        <v>125</v>
      </c>
      <c r="C42" s="60"/>
    </row>
    <row r="43" spans="1:3" x14ac:dyDescent="0.25">
      <c r="A43" s="42" t="s">
        <v>37</v>
      </c>
      <c r="B43" s="43">
        <v>10265.98</v>
      </c>
      <c r="C43" s="56"/>
    </row>
    <row r="44" spans="1:3" x14ac:dyDescent="0.25">
      <c r="A44" s="87" t="s">
        <v>152</v>
      </c>
      <c r="B44" s="43">
        <v>250</v>
      </c>
      <c r="C44" s="56"/>
    </row>
    <row r="45" spans="1:3" x14ac:dyDescent="0.25">
      <c r="A45" s="87" t="s">
        <v>216</v>
      </c>
      <c r="B45" s="43">
        <v>3107</v>
      </c>
      <c r="C45" s="56"/>
    </row>
    <row r="46" spans="1:3" x14ac:dyDescent="0.25">
      <c r="A46" s="45" t="s">
        <v>46</v>
      </c>
      <c r="B46" s="76">
        <f>SUM(B38:B45)</f>
        <v>28524.42</v>
      </c>
      <c r="C46" s="56"/>
    </row>
    <row r="47" spans="1:3" x14ac:dyDescent="0.25">
      <c r="C47" s="54"/>
    </row>
    <row r="48" spans="1:3" x14ac:dyDescent="0.25">
      <c r="A48" s="33" t="s">
        <v>154</v>
      </c>
      <c r="C48" s="56"/>
    </row>
    <row r="49" spans="1:1" x14ac:dyDescent="0.25">
      <c r="A49" s="33" t="s">
        <v>155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activeCell="C21" sqref="C21"/>
    </sheetView>
  </sheetViews>
  <sheetFormatPr defaultRowHeight="15" x14ac:dyDescent="0.25"/>
  <cols>
    <col min="1" max="1" width="43.85546875" customWidth="1"/>
    <col min="2" max="2" width="11" customWidth="1"/>
    <col min="3" max="3" width="12" customWidth="1"/>
  </cols>
  <sheetData>
    <row r="1" spans="1:3" x14ac:dyDescent="0.25">
      <c r="A1" s="1" t="s">
        <v>16</v>
      </c>
      <c r="B1" s="2"/>
    </row>
    <row r="2" spans="1:3" x14ac:dyDescent="0.25">
      <c r="A2" s="73">
        <v>42795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 t="s">
        <v>219</v>
      </c>
      <c r="B5" s="7">
        <v>250</v>
      </c>
      <c r="C5" s="6" t="s">
        <v>4</v>
      </c>
    </row>
    <row r="6" spans="1:3" x14ac:dyDescent="0.25">
      <c r="A6" s="99" t="s">
        <v>220</v>
      </c>
      <c r="B6" s="9">
        <v>1085</v>
      </c>
      <c r="C6" s="8" t="s">
        <v>221</v>
      </c>
    </row>
    <row r="7" spans="1:3" x14ac:dyDescent="0.25">
      <c r="A7" s="60" t="s">
        <v>223</v>
      </c>
      <c r="B7" s="9">
        <v>263</v>
      </c>
      <c r="C7" s="97" t="s">
        <v>3</v>
      </c>
    </row>
    <row r="8" spans="1:3" ht="15.75" thickBot="1" x14ac:dyDescent="0.3">
      <c r="A8" s="10"/>
      <c r="B8" s="11">
        <f>SUM(B5:B7)</f>
        <v>1598</v>
      </c>
    </row>
    <row r="9" spans="1:3" ht="15.75" thickBot="1" x14ac:dyDescent="0.3">
      <c r="B9" s="2"/>
    </row>
    <row r="10" spans="1:3" ht="15.75" thickBot="1" x14ac:dyDescent="0.3">
      <c r="A10" s="40" t="s">
        <v>6</v>
      </c>
      <c r="B10" s="5"/>
      <c r="C10" s="13"/>
    </row>
    <row r="11" spans="1:3" x14ac:dyDescent="0.25">
      <c r="A11" s="8" t="s">
        <v>222</v>
      </c>
      <c r="B11" s="7">
        <v>359.5</v>
      </c>
      <c r="C11" s="8" t="s">
        <v>3</v>
      </c>
    </row>
    <row r="12" spans="1:3" x14ac:dyDescent="0.25">
      <c r="A12" s="8" t="s">
        <v>225</v>
      </c>
      <c r="B12" s="9">
        <v>6</v>
      </c>
      <c r="C12" s="8" t="s">
        <v>3</v>
      </c>
    </row>
    <row r="13" spans="1:3" x14ac:dyDescent="0.25">
      <c r="A13" s="8" t="s">
        <v>226</v>
      </c>
      <c r="B13" s="9">
        <v>456</v>
      </c>
      <c r="C13" s="8" t="s">
        <v>3</v>
      </c>
    </row>
    <row r="14" spans="1:3" x14ac:dyDescent="0.25">
      <c r="A14" s="8" t="s">
        <v>227</v>
      </c>
      <c r="B14" s="9">
        <v>120</v>
      </c>
      <c r="C14" s="8" t="s">
        <v>3</v>
      </c>
    </row>
    <row r="15" spans="1:3" x14ac:dyDescent="0.25">
      <c r="A15" s="8" t="s">
        <v>228</v>
      </c>
      <c r="B15" s="9">
        <v>702.88</v>
      </c>
      <c r="C15" s="8" t="s">
        <v>3</v>
      </c>
    </row>
    <row r="16" spans="1:3" x14ac:dyDescent="0.25">
      <c r="A16" s="100" t="s">
        <v>8</v>
      </c>
      <c r="B16" s="9">
        <v>20</v>
      </c>
      <c r="C16" s="8" t="s">
        <v>3</v>
      </c>
    </row>
    <row r="17" spans="1:3" x14ac:dyDescent="0.25">
      <c r="A17" s="8" t="s">
        <v>7</v>
      </c>
      <c r="B17" s="9">
        <v>34.79</v>
      </c>
      <c r="C17" s="8" t="s">
        <v>3</v>
      </c>
    </row>
    <row r="18" spans="1:3" x14ac:dyDescent="0.25">
      <c r="A18" s="8"/>
      <c r="B18" s="9"/>
      <c r="C18" s="8"/>
    </row>
    <row r="19" spans="1:3" x14ac:dyDescent="0.25">
      <c r="A19" s="8"/>
      <c r="B19" s="9"/>
      <c r="C19" s="8"/>
    </row>
    <row r="20" spans="1:3" x14ac:dyDescent="0.25">
      <c r="A20" s="8"/>
      <c r="B20" s="9"/>
      <c r="C20" s="8"/>
    </row>
    <row r="21" spans="1:3" x14ac:dyDescent="0.25">
      <c r="A21" s="17"/>
      <c r="B21" s="18"/>
      <c r="C21" s="8"/>
    </row>
    <row r="22" spans="1:3" x14ac:dyDescent="0.25">
      <c r="A22" s="17"/>
      <c r="B22" s="18"/>
      <c r="C22" s="8"/>
    </row>
    <row r="23" spans="1:3" ht="15.75" thickBot="1" x14ac:dyDescent="0.3">
      <c r="A23" s="17"/>
      <c r="B23" s="18"/>
      <c r="C23" s="8"/>
    </row>
    <row r="24" spans="1:3" ht="15.75" thickBot="1" x14ac:dyDescent="0.3">
      <c r="A24" s="98"/>
      <c r="B24" s="5">
        <f>SUM(B11:B23)</f>
        <v>1699.17</v>
      </c>
    </row>
    <row r="25" spans="1:3" ht="15.75" thickBot="1" x14ac:dyDescent="0.3">
      <c r="B25" s="21"/>
    </row>
    <row r="26" spans="1:3" ht="15.75" thickBot="1" x14ac:dyDescent="0.3">
      <c r="A26" s="19"/>
      <c r="B26" s="23"/>
    </row>
    <row r="27" spans="1:3" ht="15.75" thickBot="1" x14ac:dyDescent="0.3">
      <c r="A27" s="24" t="s">
        <v>229</v>
      </c>
      <c r="C27" s="52"/>
    </row>
    <row r="28" spans="1:3" ht="15.75" thickBot="1" x14ac:dyDescent="0.3">
      <c r="A28" s="12" t="s">
        <v>9</v>
      </c>
      <c r="B28" s="25">
        <v>12392.5</v>
      </c>
      <c r="C28" s="54"/>
    </row>
    <row r="29" spans="1:3" ht="15.75" thickBot="1" x14ac:dyDescent="0.3">
      <c r="A29" s="26" t="s">
        <v>10</v>
      </c>
      <c r="B29" s="27">
        <v>2207.77</v>
      </c>
      <c r="C29" s="54"/>
    </row>
    <row r="30" spans="1:3" ht="15.75" thickBot="1" x14ac:dyDescent="0.3">
      <c r="A30" s="19" t="s">
        <v>11</v>
      </c>
      <c r="B30" s="90">
        <f>SUM(B28:B29)</f>
        <v>14600.27</v>
      </c>
      <c r="C30" s="54"/>
    </row>
    <row r="31" spans="1:3" ht="15.75" thickBot="1" x14ac:dyDescent="0.3">
      <c r="A31" s="29"/>
      <c r="B31" s="89"/>
      <c r="C31" s="54"/>
    </row>
    <row r="32" spans="1:3" ht="15.75" thickBot="1" x14ac:dyDescent="0.3">
      <c r="A32" s="19" t="s">
        <v>218</v>
      </c>
      <c r="B32" s="30"/>
      <c r="C32" s="54"/>
    </row>
    <row r="33" spans="1:3" ht="15.75" thickBot="1" x14ac:dyDescent="0.3">
      <c r="A33" s="10" t="s">
        <v>174</v>
      </c>
      <c r="B33" s="5">
        <v>50001</v>
      </c>
      <c r="C33" s="54"/>
    </row>
    <row r="34" spans="1:3" ht="15.75" thickBot="1" x14ac:dyDescent="0.3">
      <c r="B34" s="2"/>
      <c r="C34" s="54"/>
    </row>
    <row r="35" spans="1:3" ht="15.75" thickBot="1" x14ac:dyDescent="0.3">
      <c r="A35" s="4" t="s">
        <v>12</v>
      </c>
      <c r="B35" s="2"/>
      <c r="C35" s="54"/>
    </row>
    <row r="36" spans="1:3" ht="15.75" thickBot="1" x14ac:dyDescent="0.3">
      <c r="A36" s="4" t="s">
        <v>28</v>
      </c>
      <c r="B36" s="31">
        <v>95.4</v>
      </c>
      <c r="C36" s="56"/>
    </row>
    <row r="37" spans="1:3" ht="15.75" thickBot="1" x14ac:dyDescent="0.3">
      <c r="A37" s="12" t="s">
        <v>4</v>
      </c>
      <c r="B37" s="9">
        <v>785.35</v>
      </c>
      <c r="C37" s="56"/>
    </row>
    <row r="38" spans="1:3" ht="15.75" thickBot="1" x14ac:dyDescent="0.3">
      <c r="A38" s="12" t="s">
        <v>231</v>
      </c>
      <c r="B38" s="9">
        <v>4858.6899999999996</v>
      </c>
      <c r="C38" s="56"/>
    </row>
    <row r="39" spans="1:3" ht="15.75" thickBot="1" x14ac:dyDescent="0.3">
      <c r="A39" s="12" t="s">
        <v>230</v>
      </c>
      <c r="B39" s="9">
        <v>10000</v>
      </c>
      <c r="C39" s="56"/>
    </row>
    <row r="40" spans="1:3" ht="15.75" thickBot="1" x14ac:dyDescent="0.3">
      <c r="A40" s="12" t="s">
        <v>14</v>
      </c>
      <c r="B40" s="9">
        <v>372</v>
      </c>
      <c r="C40" s="54"/>
    </row>
    <row r="41" spans="1:3" x14ac:dyDescent="0.25">
      <c r="A41" s="40" t="s">
        <v>30</v>
      </c>
      <c r="B41" s="85">
        <v>125</v>
      </c>
      <c r="C41" s="60"/>
    </row>
    <row r="42" spans="1:3" x14ac:dyDescent="0.25">
      <c r="A42" s="42" t="s">
        <v>37</v>
      </c>
      <c r="B42" s="43">
        <v>10265.98</v>
      </c>
      <c r="C42" s="56"/>
    </row>
    <row r="43" spans="1:3" x14ac:dyDescent="0.25">
      <c r="A43" s="87" t="s">
        <v>152</v>
      </c>
      <c r="B43" s="43">
        <v>250</v>
      </c>
      <c r="C43" s="56"/>
    </row>
    <row r="44" spans="1:3" x14ac:dyDescent="0.25">
      <c r="A44" s="87" t="s">
        <v>216</v>
      </c>
      <c r="B44" s="43">
        <v>3107</v>
      </c>
      <c r="C44" s="56"/>
    </row>
    <row r="45" spans="1:3" x14ac:dyDescent="0.25">
      <c r="A45" s="45" t="s">
        <v>46</v>
      </c>
      <c r="B45" s="76">
        <f>SUM(B36:B44)</f>
        <v>29859.42</v>
      </c>
      <c r="C45" s="56"/>
    </row>
    <row r="46" spans="1:3" x14ac:dyDescent="0.25">
      <c r="C46" s="54"/>
    </row>
    <row r="47" spans="1:3" x14ac:dyDescent="0.25">
      <c r="A47" s="33" t="s">
        <v>224</v>
      </c>
      <c r="C47" s="56"/>
    </row>
    <row r="48" spans="1:3" x14ac:dyDescent="0.25">
      <c r="A48" s="33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workbookViewId="0">
      <selection activeCell="L17" sqref="L17"/>
    </sheetView>
  </sheetViews>
  <sheetFormatPr defaultRowHeight="15" x14ac:dyDescent="0.25"/>
  <cols>
    <col min="1" max="1" width="28.7109375" customWidth="1"/>
    <col min="2" max="3" width="11.85546875" customWidth="1"/>
    <col min="4" max="4" width="9.85546875" customWidth="1"/>
    <col min="5" max="5" width="1.140625" customWidth="1"/>
    <col min="7" max="7" width="14.42578125" customWidth="1"/>
  </cols>
  <sheetData>
    <row r="1" spans="1:7" ht="15.75" thickBot="1" x14ac:dyDescent="0.3">
      <c r="A1" s="102" t="s">
        <v>232</v>
      </c>
      <c r="B1" s="102"/>
      <c r="C1" s="102"/>
      <c r="D1" s="102"/>
      <c r="E1" s="103"/>
      <c r="F1" s="104"/>
      <c r="G1" s="104"/>
    </row>
    <row r="2" spans="1:7" x14ac:dyDescent="0.25">
      <c r="A2" s="105" t="s">
        <v>233</v>
      </c>
      <c r="B2" s="104"/>
      <c r="C2" s="104"/>
      <c r="D2" s="104"/>
      <c r="E2" s="103"/>
      <c r="F2" s="106" t="s">
        <v>234</v>
      </c>
      <c r="G2" s="107"/>
    </row>
    <row r="3" spans="1:7" x14ac:dyDescent="0.25">
      <c r="A3" s="108" t="s">
        <v>235</v>
      </c>
      <c r="B3" s="104">
        <v>5261.33</v>
      </c>
      <c r="C3" s="104"/>
      <c r="D3" s="104"/>
      <c r="E3" s="103"/>
      <c r="F3" s="109"/>
      <c r="G3" s="110"/>
    </row>
    <row r="4" spans="1:7" x14ac:dyDescent="0.25">
      <c r="A4" s="104" t="s">
        <v>236</v>
      </c>
      <c r="B4" s="111"/>
      <c r="C4" s="104"/>
      <c r="D4" s="104"/>
      <c r="E4" s="103"/>
      <c r="F4" s="109" t="s">
        <v>237</v>
      </c>
      <c r="G4" s="112">
        <v>12193.5</v>
      </c>
    </row>
    <row r="5" spans="1:7" x14ac:dyDescent="0.25">
      <c r="A5" s="108" t="s">
        <v>238</v>
      </c>
      <c r="B5" s="111"/>
      <c r="C5" s="104"/>
      <c r="D5" s="104"/>
      <c r="E5" s="103"/>
      <c r="F5" s="113" t="s">
        <v>189</v>
      </c>
      <c r="G5" s="114">
        <v>-50</v>
      </c>
    </row>
    <row r="6" spans="1:7" x14ac:dyDescent="0.25">
      <c r="A6" s="108" t="s">
        <v>239</v>
      </c>
      <c r="B6" s="111"/>
      <c r="C6" s="104"/>
      <c r="D6" s="104"/>
      <c r="E6" s="103"/>
      <c r="F6" s="109" t="s">
        <v>240</v>
      </c>
      <c r="G6" s="112">
        <v>2207.77</v>
      </c>
    </row>
    <row r="7" spans="1:7" x14ac:dyDescent="0.25">
      <c r="A7" s="108" t="s">
        <v>241</v>
      </c>
      <c r="B7" s="115">
        <v>38.369999999999997</v>
      </c>
      <c r="C7" s="104"/>
      <c r="D7" s="104"/>
      <c r="E7" s="103"/>
      <c r="F7" s="109"/>
      <c r="G7" s="112"/>
    </row>
    <row r="8" spans="1:7" x14ac:dyDescent="0.25">
      <c r="A8" s="108" t="s">
        <v>242</v>
      </c>
      <c r="B8" s="111">
        <v>19.05</v>
      </c>
      <c r="C8" s="104"/>
      <c r="D8" s="104"/>
      <c r="E8" s="103"/>
      <c r="F8" s="116"/>
      <c r="G8" s="117"/>
    </row>
    <row r="9" spans="1:7" x14ac:dyDescent="0.25">
      <c r="A9" s="108" t="s">
        <v>243</v>
      </c>
      <c r="B9" s="111">
        <v>250</v>
      </c>
      <c r="C9" s="104"/>
      <c r="D9" s="104"/>
      <c r="E9" s="103"/>
      <c r="F9" s="109" t="s">
        <v>244</v>
      </c>
      <c r="G9" s="118">
        <v>50039.37</v>
      </c>
    </row>
    <row r="10" spans="1:7" x14ac:dyDescent="0.25">
      <c r="A10" s="104" t="s">
        <v>245</v>
      </c>
      <c r="B10" s="119"/>
      <c r="C10" s="104"/>
      <c r="D10" s="104"/>
      <c r="E10" s="103"/>
      <c r="F10" s="120"/>
      <c r="G10" s="117"/>
    </row>
    <row r="11" spans="1:7" x14ac:dyDescent="0.25">
      <c r="A11" s="104" t="s">
        <v>4</v>
      </c>
      <c r="B11" s="119">
        <v>250</v>
      </c>
      <c r="C11" s="104"/>
      <c r="D11" s="104"/>
      <c r="E11" s="103"/>
      <c r="F11" s="120"/>
      <c r="G11" s="117"/>
    </row>
    <row r="12" spans="1:7" ht="15.75" thickBot="1" x14ac:dyDescent="0.3">
      <c r="A12" s="108" t="s">
        <v>28</v>
      </c>
      <c r="B12" s="111">
        <v>7410</v>
      </c>
      <c r="C12" s="104"/>
      <c r="D12" s="104"/>
      <c r="E12" s="103"/>
      <c r="F12" s="121" t="s">
        <v>246</v>
      </c>
      <c r="G12" s="122">
        <f>SUM(G4:G9)</f>
        <v>64390.64</v>
      </c>
    </row>
    <row r="13" spans="1:7" x14ac:dyDescent="0.25">
      <c r="A13" s="108" t="s">
        <v>247</v>
      </c>
      <c r="B13" s="111">
        <v>10265.98</v>
      </c>
      <c r="C13" s="104"/>
      <c r="D13" s="104"/>
      <c r="E13" s="103"/>
      <c r="F13" s="123"/>
      <c r="G13" s="124"/>
    </row>
    <row r="14" spans="1:7" x14ac:dyDescent="0.25">
      <c r="A14" s="108" t="s">
        <v>248</v>
      </c>
      <c r="B14" s="111">
        <v>1279.52</v>
      </c>
      <c r="C14" s="104"/>
      <c r="D14" s="104"/>
      <c r="E14" s="103"/>
      <c r="F14" s="123"/>
      <c r="G14" s="124"/>
    </row>
    <row r="15" spans="1:7" x14ac:dyDescent="0.25">
      <c r="A15" s="108" t="s">
        <v>249</v>
      </c>
      <c r="B15" s="111">
        <v>100</v>
      </c>
      <c r="C15" s="104"/>
      <c r="D15" s="104"/>
      <c r="E15" s="103"/>
      <c r="F15" s="123"/>
      <c r="G15" s="124"/>
    </row>
    <row r="16" spans="1:7" x14ac:dyDescent="0.25">
      <c r="A16" s="108" t="s">
        <v>250</v>
      </c>
      <c r="B16" s="111">
        <v>388.55</v>
      </c>
      <c r="C16" s="104"/>
      <c r="D16" s="104"/>
      <c r="E16" s="103"/>
      <c r="F16" s="123"/>
      <c r="G16" s="124"/>
    </row>
    <row r="17" spans="1:7" x14ac:dyDescent="0.25">
      <c r="A17" s="108" t="s">
        <v>251</v>
      </c>
      <c r="B17" s="111">
        <v>1456.66</v>
      </c>
      <c r="C17" s="104"/>
      <c r="D17" s="104"/>
      <c r="E17" s="103"/>
      <c r="F17" s="125" t="s">
        <v>252</v>
      </c>
      <c r="G17" s="126"/>
    </row>
    <row r="18" spans="1:7" x14ac:dyDescent="0.25">
      <c r="A18" s="108" t="s">
        <v>253</v>
      </c>
      <c r="B18" s="111">
        <v>463</v>
      </c>
      <c r="C18" s="104"/>
      <c r="D18" s="104"/>
      <c r="E18" s="103"/>
      <c r="F18" s="125" t="s">
        <v>254</v>
      </c>
      <c r="G18" s="126"/>
    </row>
    <row r="19" spans="1:7" x14ac:dyDescent="0.25">
      <c r="A19" s="127" t="s">
        <v>255</v>
      </c>
      <c r="B19" s="128">
        <f>SUM(B3:B18)</f>
        <v>27182.46</v>
      </c>
      <c r="C19" s="104"/>
      <c r="D19" s="104"/>
      <c r="E19" s="103"/>
      <c r="F19" s="125" t="s">
        <v>256</v>
      </c>
      <c r="G19" s="126"/>
    </row>
    <row r="20" spans="1:7" x14ac:dyDescent="0.25">
      <c r="A20" s="129" t="s">
        <v>257</v>
      </c>
      <c r="B20" s="111"/>
      <c r="C20" s="104"/>
      <c r="D20" s="104"/>
      <c r="E20" s="103"/>
      <c r="F20" s="125" t="s">
        <v>258</v>
      </c>
      <c r="G20" s="130"/>
    </row>
    <row r="21" spans="1:7" x14ac:dyDescent="0.25">
      <c r="A21" s="104" t="s">
        <v>259</v>
      </c>
      <c r="B21" s="111">
        <v>10502</v>
      </c>
      <c r="C21" s="104"/>
      <c r="D21" s="104"/>
      <c r="E21" s="103"/>
      <c r="F21" s="125" t="s">
        <v>260</v>
      </c>
      <c r="G21" s="130"/>
    </row>
    <row r="22" spans="1:7" x14ac:dyDescent="0.25">
      <c r="A22" s="104" t="s">
        <v>135</v>
      </c>
      <c r="B22" s="111">
        <v>9548</v>
      </c>
      <c r="C22" s="104"/>
      <c r="D22" s="104"/>
      <c r="E22" s="103"/>
      <c r="F22" s="123"/>
      <c r="G22" s="131"/>
    </row>
    <row r="23" spans="1:7" x14ac:dyDescent="0.25">
      <c r="A23" s="104" t="s">
        <v>261</v>
      </c>
      <c r="B23" s="111">
        <v>44000</v>
      </c>
      <c r="C23" s="104"/>
      <c r="D23" s="104"/>
      <c r="E23" s="103"/>
      <c r="F23" s="132"/>
      <c r="G23" s="133"/>
    </row>
    <row r="24" spans="1:7" x14ac:dyDescent="0.25">
      <c r="A24" s="104" t="s">
        <v>262</v>
      </c>
      <c r="B24" s="111">
        <v>50001</v>
      </c>
      <c r="C24" s="104"/>
      <c r="D24" s="104"/>
      <c r="E24" s="103"/>
      <c r="F24" s="132"/>
      <c r="G24" s="133"/>
    </row>
    <row r="25" spans="1:7" x14ac:dyDescent="0.25">
      <c r="A25" s="127" t="s">
        <v>263</v>
      </c>
      <c r="B25" s="128">
        <f>SUM(B19)+B21+B22+B23+B24</f>
        <v>141233.46</v>
      </c>
      <c r="C25" s="104"/>
      <c r="D25" s="104"/>
      <c r="E25" s="103"/>
      <c r="F25" s="104"/>
      <c r="G25" s="104"/>
    </row>
    <row r="26" spans="1:7" x14ac:dyDescent="0.25">
      <c r="A26" s="104"/>
      <c r="B26" s="111"/>
      <c r="C26" s="104"/>
      <c r="D26" s="104"/>
      <c r="E26" s="103"/>
      <c r="F26" s="104"/>
      <c r="G26" s="104"/>
    </row>
    <row r="27" spans="1:7" x14ac:dyDescent="0.25">
      <c r="A27" s="105" t="s">
        <v>264</v>
      </c>
      <c r="B27" s="111"/>
      <c r="C27" s="104"/>
      <c r="D27" s="104"/>
      <c r="E27" s="134"/>
      <c r="F27" s="135" t="s">
        <v>265</v>
      </c>
      <c r="G27" s="136">
        <v>41153.47</v>
      </c>
    </row>
    <row r="28" spans="1:7" x14ac:dyDescent="0.25">
      <c r="A28" s="104"/>
      <c r="B28" s="137" t="s">
        <v>266</v>
      </c>
      <c r="C28" s="138" t="s">
        <v>267</v>
      </c>
      <c r="D28" s="139" t="s">
        <v>268</v>
      </c>
      <c r="E28" s="140"/>
      <c r="F28" s="135"/>
      <c r="G28" s="111"/>
    </row>
    <row r="29" spans="1:7" x14ac:dyDescent="0.25">
      <c r="A29" s="104" t="s">
        <v>42</v>
      </c>
      <c r="B29" s="137">
        <v>3669.08</v>
      </c>
      <c r="C29" s="141">
        <v>3648.4</v>
      </c>
      <c r="D29" s="142">
        <v>20.68</v>
      </c>
      <c r="E29" s="140"/>
      <c r="F29" s="143" t="s">
        <v>269</v>
      </c>
      <c r="G29" s="144"/>
    </row>
    <row r="30" spans="1:7" x14ac:dyDescent="0.25">
      <c r="A30" s="108" t="s">
        <v>7</v>
      </c>
      <c r="B30" s="137">
        <v>530.57000000000005</v>
      </c>
      <c r="C30" s="141">
        <v>519.24</v>
      </c>
      <c r="D30" s="142">
        <v>11.33</v>
      </c>
      <c r="E30" s="145"/>
      <c r="F30" s="146" t="s">
        <v>263</v>
      </c>
      <c r="G30" s="147">
        <f>SUM(B25)</f>
        <v>141233.46</v>
      </c>
    </row>
    <row r="31" spans="1:7" x14ac:dyDescent="0.25">
      <c r="A31" s="104" t="s">
        <v>270</v>
      </c>
      <c r="B31" s="137"/>
      <c r="C31" s="141"/>
      <c r="D31" s="142"/>
      <c r="E31" s="145"/>
      <c r="F31" s="148" t="s">
        <v>271</v>
      </c>
      <c r="G31" s="149"/>
    </row>
    <row r="32" spans="1:7" x14ac:dyDescent="0.25">
      <c r="A32" s="108" t="s">
        <v>8</v>
      </c>
      <c r="B32" s="137">
        <v>240</v>
      </c>
      <c r="C32" s="141">
        <v>240</v>
      </c>
      <c r="D32" s="142"/>
      <c r="E32" s="145"/>
      <c r="F32" s="148" t="s">
        <v>272</v>
      </c>
      <c r="G32" s="150">
        <f>SUM(B67)</f>
        <v>119945.45999999999</v>
      </c>
    </row>
    <row r="33" spans="1:7" x14ac:dyDescent="0.25">
      <c r="A33" s="104" t="s">
        <v>273</v>
      </c>
      <c r="B33" s="137">
        <v>6756.64</v>
      </c>
      <c r="C33" s="141">
        <v>6756.64</v>
      </c>
      <c r="D33" s="142"/>
      <c r="E33" s="145"/>
      <c r="F33" s="151"/>
      <c r="G33" s="151"/>
    </row>
    <row r="34" spans="1:7" x14ac:dyDescent="0.25">
      <c r="A34" s="108" t="s">
        <v>274</v>
      </c>
      <c r="B34" s="137"/>
      <c r="C34" s="141"/>
      <c r="D34" s="142"/>
      <c r="E34" s="145"/>
      <c r="F34" s="152" t="s">
        <v>275</v>
      </c>
      <c r="G34" s="153">
        <f>SUM(G27)+G30-G32</f>
        <v>62441.47</v>
      </c>
    </row>
    <row r="35" spans="1:7" x14ac:dyDescent="0.25">
      <c r="A35" s="108" t="s">
        <v>276</v>
      </c>
      <c r="B35" s="137">
        <v>631.20000000000005</v>
      </c>
      <c r="C35" s="141">
        <v>526</v>
      </c>
      <c r="D35" s="142">
        <v>105.2</v>
      </c>
      <c r="E35" s="145"/>
      <c r="F35" s="148"/>
      <c r="G35" s="149"/>
    </row>
    <row r="36" spans="1:7" x14ac:dyDescent="0.25">
      <c r="A36" s="104" t="s">
        <v>277</v>
      </c>
      <c r="B36" s="137">
        <v>768</v>
      </c>
      <c r="C36" s="141">
        <v>638.5</v>
      </c>
      <c r="D36" s="142">
        <v>129.5</v>
      </c>
      <c r="E36" s="145"/>
      <c r="F36" s="154" t="s">
        <v>278</v>
      </c>
      <c r="G36" s="154"/>
    </row>
    <row r="37" spans="1:7" x14ac:dyDescent="0.25">
      <c r="A37" s="104" t="s">
        <v>279</v>
      </c>
      <c r="B37" s="137">
        <v>212</v>
      </c>
      <c r="C37" s="141">
        <v>212</v>
      </c>
      <c r="D37" s="142"/>
      <c r="E37" s="145"/>
      <c r="F37" s="155">
        <v>1421</v>
      </c>
      <c r="G37" s="156">
        <v>250</v>
      </c>
    </row>
    <row r="38" spans="1:7" x14ac:dyDescent="0.25">
      <c r="A38" s="108" t="s">
        <v>280</v>
      </c>
      <c r="B38" s="137">
        <v>15.3</v>
      </c>
      <c r="C38" s="141">
        <v>15.3</v>
      </c>
      <c r="D38" s="142"/>
      <c r="E38" s="145"/>
      <c r="F38" s="155">
        <v>1423</v>
      </c>
      <c r="G38" s="156">
        <v>359.5</v>
      </c>
    </row>
    <row r="39" spans="1:7" x14ac:dyDescent="0.25">
      <c r="A39" s="104" t="s">
        <v>281</v>
      </c>
      <c r="B39" s="137"/>
      <c r="C39" s="141"/>
      <c r="D39" s="142"/>
      <c r="E39" s="145"/>
      <c r="F39" s="155">
        <v>1424</v>
      </c>
      <c r="G39" s="156">
        <v>6</v>
      </c>
    </row>
    <row r="40" spans="1:7" x14ac:dyDescent="0.25">
      <c r="A40" s="104" t="s">
        <v>282</v>
      </c>
      <c r="B40" s="137">
        <v>925</v>
      </c>
      <c r="C40" s="141">
        <v>925</v>
      </c>
      <c r="D40" s="142"/>
      <c r="E40" s="145"/>
      <c r="F40" s="155">
        <v>1425</v>
      </c>
      <c r="G40" s="156">
        <v>456</v>
      </c>
    </row>
    <row r="41" spans="1:7" x14ac:dyDescent="0.25">
      <c r="A41" s="104" t="s">
        <v>283</v>
      </c>
      <c r="B41" s="137">
        <v>215.51</v>
      </c>
      <c r="C41" s="141">
        <v>179.59</v>
      </c>
      <c r="D41" s="142">
        <v>35.92</v>
      </c>
      <c r="E41" s="145"/>
      <c r="F41" s="155">
        <v>1426</v>
      </c>
      <c r="G41" s="156">
        <v>120</v>
      </c>
    </row>
    <row r="42" spans="1:7" x14ac:dyDescent="0.25">
      <c r="A42" s="104" t="s">
        <v>284</v>
      </c>
      <c r="B42" s="137">
        <v>90.99</v>
      </c>
      <c r="C42" s="141">
        <v>81.66</v>
      </c>
      <c r="D42" s="142">
        <v>9.33</v>
      </c>
      <c r="E42" s="145"/>
      <c r="F42" s="155">
        <v>1427</v>
      </c>
      <c r="G42" s="156">
        <v>757.67</v>
      </c>
    </row>
    <row r="43" spans="1:7" x14ac:dyDescent="0.25">
      <c r="A43" s="108" t="s">
        <v>285</v>
      </c>
      <c r="B43" s="137"/>
      <c r="C43" s="141"/>
      <c r="D43" s="142"/>
      <c r="E43" s="145"/>
      <c r="F43" s="155"/>
      <c r="G43" s="157"/>
    </row>
    <row r="44" spans="1:7" x14ac:dyDescent="0.25">
      <c r="A44" s="108" t="s">
        <v>286</v>
      </c>
      <c r="B44" s="137"/>
      <c r="C44" s="141"/>
      <c r="D44" s="142"/>
      <c r="E44" s="145"/>
      <c r="F44" s="155"/>
      <c r="G44" s="157">
        <f>SUM(G37:G43)</f>
        <v>1949.17</v>
      </c>
    </row>
    <row r="45" spans="1:7" x14ac:dyDescent="0.25">
      <c r="A45" s="104" t="s">
        <v>287</v>
      </c>
      <c r="B45" s="137">
        <v>473.5</v>
      </c>
      <c r="C45" s="141">
        <v>427.13</v>
      </c>
      <c r="D45" s="142">
        <v>46.37</v>
      </c>
      <c r="E45" s="145"/>
      <c r="F45" s="158"/>
      <c r="G45" s="159"/>
    </row>
    <row r="46" spans="1:7" x14ac:dyDescent="0.25">
      <c r="A46" s="104" t="s">
        <v>288</v>
      </c>
      <c r="B46" s="137">
        <v>456</v>
      </c>
      <c r="C46" s="141">
        <v>380</v>
      </c>
      <c r="D46" s="142">
        <v>76</v>
      </c>
      <c r="E46" s="145"/>
      <c r="F46" s="160" t="s">
        <v>289</v>
      </c>
      <c r="G46" s="161"/>
    </row>
    <row r="47" spans="1:7" x14ac:dyDescent="0.25">
      <c r="A47" s="108" t="s">
        <v>290</v>
      </c>
      <c r="B47" s="137"/>
      <c r="C47" s="141"/>
      <c r="D47" s="142"/>
      <c r="E47" s="145"/>
      <c r="F47" s="160"/>
      <c r="G47" s="162" t="s">
        <v>291</v>
      </c>
    </row>
    <row r="48" spans="1:7" x14ac:dyDescent="0.25">
      <c r="A48" s="108" t="s">
        <v>292</v>
      </c>
      <c r="B48" s="137">
        <v>200</v>
      </c>
      <c r="C48" s="141">
        <v>200</v>
      </c>
      <c r="D48" s="142"/>
      <c r="E48" s="145"/>
      <c r="F48" s="108"/>
      <c r="G48" s="163"/>
    </row>
    <row r="49" spans="1:8" x14ac:dyDescent="0.25">
      <c r="A49" s="108" t="s">
        <v>293</v>
      </c>
      <c r="B49" s="137">
        <v>240</v>
      </c>
      <c r="C49" s="141">
        <v>200</v>
      </c>
      <c r="D49" s="142">
        <v>40</v>
      </c>
      <c r="E49" s="145"/>
      <c r="F49" s="135" t="s">
        <v>185</v>
      </c>
      <c r="G49" s="164">
        <f>SUM(G34)+G44</f>
        <v>64390.64</v>
      </c>
      <c r="H49" s="165"/>
    </row>
    <row r="50" spans="1:8" x14ac:dyDescent="0.25">
      <c r="A50" s="104" t="s">
        <v>294</v>
      </c>
      <c r="B50" s="137">
        <v>176.12</v>
      </c>
      <c r="C50" s="141">
        <v>176.12</v>
      </c>
      <c r="D50" s="142"/>
      <c r="E50" s="145"/>
      <c r="F50" s="166" t="s">
        <v>295</v>
      </c>
      <c r="G50" s="167"/>
    </row>
    <row r="51" spans="1:8" x14ac:dyDescent="0.25">
      <c r="A51" s="104" t="s">
        <v>28</v>
      </c>
      <c r="B51" s="137">
        <v>7314.6</v>
      </c>
      <c r="C51" s="141">
        <v>6364.97</v>
      </c>
      <c r="D51" s="142">
        <v>949.63</v>
      </c>
      <c r="E51" s="145"/>
      <c r="F51" s="168" t="s">
        <v>296</v>
      </c>
      <c r="G51" s="168"/>
    </row>
    <row r="52" spans="1:8" x14ac:dyDescent="0.25">
      <c r="A52" s="108" t="s">
        <v>297</v>
      </c>
      <c r="B52" s="137"/>
      <c r="C52" s="141"/>
      <c r="D52" s="142"/>
      <c r="E52" s="145"/>
    </row>
    <row r="53" spans="1:8" x14ac:dyDescent="0.25">
      <c r="A53" s="104" t="s">
        <v>298</v>
      </c>
      <c r="B53" s="137">
        <v>30.35</v>
      </c>
      <c r="C53" s="141">
        <v>30.35</v>
      </c>
      <c r="D53" s="142"/>
      <c r="E53" s="145"/>
      <c r="G53" s="84"/>
    </row>
    <row r="54" spans="1:8" x14ac:dyDescent="0.25">
      <c r="A54" s="104" t="s">
        <v>299</v>
      </c>
      <c r="B54" s="137">
        <v>44.5</v>
      </c>
      <c r="C54" s="141">
        <v>44.5</v>
      </c>
      <c r="D54" s="142"/>
      <c r="E54" s="145"/>
    </row>
    <row r="55" spans="1:8" x14ac:dyDescent="0.25">
      <c r="A55" s="108" t="s">
        <v>300</v>
      </c>
      <c r="B55" s="137">
        <v>65</v>
      </c>
      <c r="C55" s="141">
        <v>65</v>
      </c>
      <c r="D55" s="142"/>
      <c r="E55" s="145"/>
    </row>
    <row r="56" spans="1:8" x14ac:dyDescent="0.25">
      <c r="A56" s="104" t="s">
        <v>301</v>
      </c>
      <c r="B56" s="137">
        <v>172.5</v>
      </c>
      <c r="C56" s="141">
        <v>172.5</v>
      </c>
      <c r="D56" s="142"/>
      <c r="E56" s="145"/>
      <c r="G56" s="84"/>
    </row>
    <row r="57" spans="1:8" x14ac:dyDescent="0.25">
      <c r="A57" s="104" t="s">
        <v>302</v>
      </c>
      <c r="B57" s="137"/>
      <c r="C57" s="141"/>
      <c r="D57" s="142"/>
      <c r="E57" s="145"/>
    </row>
    <row r="58" spans="1:8" x14ac:dyDescent="0.25">
      <c r="A58" s="104" t="s">
        <v>303</v>
      </c>
      <c r="B58" s="137">
        <v>240</v>
      </c>
      <c r="C58" s="141">
        <v>200</v>
      </c>
      <c r="D58" s="142">
        <v>40</v>
      </c>
      <c r="E58" s="145"/>
    </row>
    <row r="59" spans="1:8" x14ac:dyDescent="0.25">
      <c r="A59" s="104" t="s">
        <v>304</v>
      </c>
      <c r="B59" s="137">
        <v>109.86</v>
      </c>
      <c r="C59" s="141">
        <v>109.86</v>
      </c>
      <c r="D59" s="142"/>
      <c r="E59" s="145"/>
      <c r="F59" s="104"/>
      <c r="G59" s="169"/>
    </row>
    <row r="60" spans="1:8" x14ac:dyDescent="0.25">
      <c r="A60" s="108" t="s">
        <v>305</v>
      </c>
      <c r="B60" s="137"/>
      <c r="C60" s="141"/>
      <c r="D60" s="142"/>
      <c r="E60" s="145"/>
      <c r="F60" s="104"/>
      <c r="G60" s="136"/>
    </row>
    <row r="61" spans="1:8" x14ac:dyDescent="0.25">
      <c r="A61" s="108" t="s">
        <v>306</v>
      </c>
      <c r="B61" s="137">
        <v>588.29</v>
      </c>
      <c r="C61" s="141">
        <v>548.49</v>
      </c>
      <c r="D61" s="142">
        <v>39.799999999999997</v>
      </c>
      <c r="E61" s="145"/>
      <c r="F61" s="135"/>
      <c r="G61" s="164"/>
    </row>
    <row r="62" spans="1:8" x14ac:dyDescent="0.25">
      <c r="A62" s="108" t="s">
        <v>23</v>
      </c>
      <c r="B62" s="137">
        <v>1263.69</v>
      </c>
      <c r="C62" s="141">
        <v>1073.5899999999999</v>
      </c>
      <c r="D62" s="142">
        <v>190.1</v>
      </c>
      <c r="E62" s="145"/>
      <c r="F62" s="104"/>
      <c r="G62" s="170"/>
    </row>
    <row r="63" spans="1:8" x14ac:dyDescent="0.25">
      <c r="A63" s="108" t="s">
        <v>307</v>
      </c>
      <c r="B63" s="137">
        <v>199</v>
      </c>
      <c r="C63" s="141">
        <v>199</v>
      </c>
      <c r="D63" s="142"/>
      <c r="E63" s="145"/>
      <c r="F63" s="104"/>
      <c r="G63" s="170"/>
    </row>
    <row r="64" spans="1:8" x14ac:dyDescent="0.25">
      <c r="A64" s="108" t="s">
        <v>308</v>
      </c>
      <c r="B64" s="137">
        <v>317.76</v>
      </c>
      <c r="C64" s="141">
        <v>317.76</v>
      </c>
      <c r="D64" s="142"/>
      <c r="E64" s="145"/>
      <c r="F64" s="104"/>
      <c r="G64" s="104"/>
    </row>
    <row r="65" spans="1:7" x14ac:dyDescent="0.25">
      <c r="A65" s="108" t="s">
        <v>309</v>
      </c>
      <c r="B65" s="137">
        <v>94000</v>
      </c>
      <c r="C65" s="141">
        <v>94000</v>
      </c>
      <c r="D65" s="142"/>
      <c r="E65" s="145"/>
      <c r="F65" s="104"/>
      <c r="G65" s="170"/>
    </row>
    <row r="66" spans="1:7" x14ac:dyDescent="0.25">
      <c r="A66" s="108"/>
      <c r="B66" s="137"/>
      <c r="C66" s="141"/>
      <c r="D66" s="142"/>
      <c r="E66" s="145"/>
      <c r="F66" s="104"/>
      <c r="G66" s="170"/>
    </row>
    <row r="67" spans="1:7" x14ac:dyDescent="0.25">
      <c r="A67" s="127"/>
      <c r="B67" s="171">
        <f>SUM(B29:B66)</f>
        <v>119945.45999999999</v>
      </c>
      <c r="C67" s="172">
        <f>SUM(C29:C66)</f>
        <v>118251.6</v>
      </c>
      <c r="D67" s="173">
        <f>SUM(D29:D66)</f>
        <v>1693.86</v>
      </c>
      <c r="E67" s="145"/>
      <c r="F67" s="104"/>
      <c r="G67" s="104"/>
    </row>
  </sheetData>
  <mergeCells count="2">
    <mergeCell ref="A1:D1"/>
    <mergeCell ref="F36:G36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activeCell="D43" sqref="D43"/>
    </sheetView>
  </sheetViews>
  <sheetFormatPr defaultRowHeight="15" x14ac:dyDescent="0.25"/>
  <cols>
    <col min="1" max="1" width="53.85546875" customWidth="1"/>
    <col min="2" max="2" width="11.85546875" customWidth="1"/>
    <col min="3" max="3" width="20" customWidth="1"/>
  </cols>
  <sheetData>
    <row r="1" spans="1:3" x14ac:dyDescent="0.25">
      <c r="A1" s="1" t="s">
        <v>16</v>
      </c>
      <c r="B1" s="2"/>
    </row>
    <row r="2" spans="1:3" x14ac:dyDescent="0.25">
      <c r="A2" s="3" t="s">
        <v>32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 t="s">
        <v>33</v>
      </c>
      <c r="B5" s="7">
        <v>10502</v>
      </c>
      <c r="C5" s="6" t="s">
        <v>3</v>
      </c>
    </row>
    <row r="6" spans="1:3" x14ac:dyDescent="0.25">
      <c r="A6" s="6" t="s">
        <v>37</v>
      </c>
      <c r="B6" s="7">
        <v>10265.98</v>
      </c>
      <c r="C6" s="6" t="s">
        <v>34</v>
      </c>
    </row>
    <row r="7" spans="1:3" x14ac:dyDescent="0.25">
      <c r="A7" s="6" t="s">
        <v>41</v>
      </c>
      <c r="B7" s="7">
        <v>1154.33</v>
      </c>
      <c r="C7" s="6" t="s">
        <v>42</v>
      </c>
    </row>
    <row r="8" spans="1:3" x14ac:dyDescent="0.25">
      <c r="A8" s="6" t="s">
        <v>43</v>
      </c>
      <c r="B8" s="7">
        <v>1000</v>
      </c>
      <c r="C8" s="6" t="s">
        <v>42</v>
      </c>
    </row>
    <row r="9" spans="1:3" x14ac:dyDescent="0.25">
      <c r="A9" s="8" t="s">
        <v>44</v>
      </c>
      <c r="B9" s="9">
        <v>1279.52</v>
      </c>
      <c r="C9" s="8" t="s">
        <v>3</v>
      </c>
    </row>
    <row r="10" spans="1:3" ht="15.75" thickBot="1" x14ac:dyDescent="0.3">
      <c r="A10" s="10" t="s">
        <v>5</v>
      </c>
      <c r="B10" s="11">
        <f>SUM(B5:B9)</f>
        <v>24201.829999999998</v>
      </c>
    </row>
    <row r="11" spans="1:3" ht="15.75" thickBot="1" x14ac:dyDescent="0.3">
      <c r="B11" s="2"/>
    </row>
    <row r="12" spans="1:3" ht="15.75" thickBot="1" x14ac:dyDescent="0.3">
      <c r="A12" s="12" t="s">
        <v>6</v>
      </c>
      <c r="B12" s="5" t="s">
        <v>1</v>
      </c>
      <c r="C12" s="13" t="s">
        <v>2</v>
      </c>
    </row>
    <row r="13" spans="1:3" x14ac:dyDescent="0.25">
      <c r="A13" s="14" t="s">
        <v>31</v>
      </c>
      <c r="B13" s="15">
        <v>865</v>
      </c>
      <c r="C13" s="16" t="s">
        <v>3</v>
      </c>
    </row>
    <row r="14" spans="1:3" x14ac:dyDescent="0.25">
      <c r="A14" s="8" t="s">
        <v>38</v>
      </c>
      <c r="B14" s="7">
        <v>200</v>
      </c>
      <c r="C14" s="8" t="s">
        <v>3</v>
      </c>
    </row>
    <row r="15" spans="1:3" x14ac:dyDescent="0.25">
      <c r="A15" s="8" t="s">
        <v>39</v>
      </c>
      <c r="B15" s="9">
        <v>15.3</v>
      </c>
      <c r="C15" s="8" t="s">
        <v>3</v>
      </c>
    </row>
    <row r="16" spans="1:3" x14ac:dyDescent="0.25">
      <c r="A16" s="8" t="s">
        <v>40</v>
      </c>
      <c r="B16" s="9">
        <v>450.59</v>
      </c>
      <c r="C16" s="8" t="s">
        <v>23</v>
      </c>
    </row>
    <row r="17" spans="1:3" x14ac:dyDescent="0.25">
      <c r="A17" s="8" t="s">
        <v>22</v>
      </c>
      <c r="B17" s="9">
        <v>477.55</v>
      </c>
      <c r="C17" s="8" t="s">
        <v>3</v>
      </c>
    </row>
    <row r="18" spans="1:3" x14ac:dyDescent="0.25">
      <c r="A18" s="8" t="s">
        <v>7</v>
      </c>
      <c r="B18" s="9">
        <v>39.14</v>
      </c>
      <c r="C18" s="8" t="s">
        <v>3</v>
      </c>
    </row>
    <row r="19" spans="1:3" x14ac:dyDescent="0.25">
      <c r="A19" s="8" t="s">
        <v>8</v>
      </c>
      <c r="B19" s="9">
        <v>20</v>
      </c>
      <c r="C19" s="8" t="s">
        <v>3</v>
      </c>
    </row>
    <row r="20" spans="1:3" x14ac:dyDescent="0.25">
      <c r="A20" s="8" t="s">
        <v>47</v>
      </c>
      <c r="B20" s="9">
        <v>99</v>
      </c>
      <c r="C20" s="8" t="s">
        <v>3</v>
      </c>
    </row>
    <row r="21" spans="1:3" x14ac:dyDescent="0.25">
      <c r="A21" s="8"/>
      <c r="B21" s="9"/>
      <c r="C21" s="8"/>
    </row>
    <row r="22" spans="1:3" x14ac:dyDescent="0.25">
      <c r="A22" s="8"/>
      <c r="B22" s="9"/>
      <c r="C22" s="8"/>
    </row>
    <row r="23" spans="1:3" x14ac:dyDescent="0.25">
      <c r="A23" s="8"/>
      <c r="B23" s="9"/>
      <c r="C23" s="8"/>
    </row>
    <row r="24" spans="1:3" x14ac:dyDescent="0.25">
      <c r="A24" s="8"/>
      <c r="B24" s="9"/>
      <c r="C24" s="8"/>
    </row>
    <row r="25" spans="1:3" x14ac:dyDescent="0.25">
      <c r="A25" s="8"/>
      <c r="B25" s="9"/>
      <c r="C25" s="8"/>
    </row>
    <row r="26" spans="1:3" x14ac:dyDescent="0.25">
      <c r="A26" s="8"/>
      <c r="B26" s="9"/>
      <c r="C26" s="8"/>
    </row>
    <row r="27" spans="1:3" x14ac:dyDescent="0.25">
      <c r="A27" s="17"/>
      <c r="B27" s="18"/>
      <c r="C27" s="8"/>
    </row>
    <row r="28" spans="1:3" ht="15.75" thickBot="1" x14ac:dyDescent="0.3">
      <c r="A28" s="17"/>
      <c r="B28" s="18"/>
      <c r="C28" s="8"/>
    </row>
    <row r="29" spans="1:3" ht="15.75" thickBot="1" x14ac:dyDescent="0.3">
      <c r="A29" s="19" t="s">
        <v>5</v>
      </c>
      <c r="B29" s="5">
        <f>SUM(B13:B28)</f>
        <v>2166.58</v>
      </c>
    </row>
    <row r="30" spans="1:3" x14ac:dyDescent="0.25">
      <c r="A30" s="20"/>
      <c r="B30" s="21"/>
    </row>
    <row r="31" spans="1:3" x14ac:dyDescent="0.25">
      <c r="A31" s="20"/>
      <c r="B31" s="21"/>
    </row>
    <row r="32" spans="1:3" x14ac:dyDescent="0.25">
      <c r="A32" s="22"/>
      <c r="B32" s="23"/>
    </row>
    <row r="33" spans="1:2" ht="15.75" thickBot="1" x14ac:dyDescent="0.3">
      <c r="A33" s="22"/>
      <c r="B33" s="23"/>
    </row>
    <row r="34" spans="1:2" ht="15.75" thickBot="1" x14ac:dyDescent="0.3">
      <c r="A34" s="24" t="s">
        <v>45</v>
      </c>
    </row>
    <row r="35" spans="1:2" ht="15.75" thickBot="1" x14ac:dyDescent="0.3">
      <c r="A35" s="12" t="s">
        <v>9</v>
      </c>
      <c r="B35" s="25">
        <v>46115.46</v>
      </c>
    </row>
    <row r="36" spans="1:2" ht="15.75" thickBot="1" x14ac:dyDescent="0.3">
      <c r="A36" s="26" t="s">
        <v>10</v>
      </c>
      <c r="B36" s="27">
        <v>24190.74</v>
      </c>
    </row>
    <row r="37" spans="1:2" ht="15.75" thickBot="1" x14ac:dyDescent="0.3">
      <c r="A37" s="19" t="s">
        <v>11</v>
      </c>
      <c r="B37" s="46">
        <f>SUM(B35:B36)</f>
        <v>70306.2</v>
      </c>
    </row>
    <row r="38" spans="1:2" x14ac:dyDescent="0.25">
      <c r="A38" s="29"/>
      <c r="B38" s="30"/>
    </row>
    <row r="39" spans="1:2" ht="15.75" thickBot="1" x14ac:dyDescent="0.3">
      <c r="B39" s="2"/>
    </row>
    <row r="40" spans="1:2" ht="15.75" thickBot="1" x14ac:dyDescent="0.3">
      <c r="A40" s="4" t="s">
        <v>12</v>
      </c>
      <c r="B40" s="2"/>
    </row>
    <row r="41" spans="1:2" ht="15.75" thickBot="1" x14ac:dyDescent="0.3">
      <c r="A41" s="4" t="s">
        <v>28</v>
      </c>
      <c r="B41" s="31">
        <v>6325</v>
      </c>
    </row>
    <row r="42" spans="1:2" ht="15.75" thickBot="1" x14ac:dyDescent="0.3">
      <c r="A42" s="12" t="s">
        <v>4</v>
      </c>
      <c r="B42" s="9">
        <v>565.70000000000005</v>
      </c>
    </row>
    <row r="43" spans="1:2" ht="15.75" thickBot="1" x14ac:dyDescent="0.3">
      <c r="A43" s="12" t="s">
        <v>13</v>
      </c>
      <c r="B43" s="9">
        <v>14858.69</v>
      </c>
    </row>
    <row r="44" spans="1:2" ht="15.75" thickBot="1" x14ac:dyDescent="0.3">
      <c r="A44" s="12" t="s">
        <v>14</v>
      </c>
      <c r="B44" s="9">
        <v>372</v>
      </c>
    </row>
    <row r="45" spans="1:2" x14ac:dyDescent="0.25">
      <c r="A45" s="40" t="s">
        <v>30</v>
      </c>
      <c r="B45" s="41">
        <v>748</v>
      </c>
    </row>
    <row r="46" spans="1:2" x14ac:dyDescent="0.25">
      <c r="A46" s="42" t="s">
        <v>37</v>
      </c>
      <c r="B46" s="43">
        <v>10265.98</v>
      </c>
    </row>
    <row r="47" spans="1:2" x14ac:dyDescent="0.25">
      <c r="A47" s="42" t="s">
        <v>42</v>
      </c>
      <c r="B47" s="44">
        <v>2154.33</v>
      </c>
    </row>
    <row r="48" spans="1:2" x14ac:dyDescent="0.25">
      <c r="A48" s="45" t="s">
        <v>46</v>
      </c>
      <c r="B48" s="23">
        <f>SUM(B41:B47)</f>
        <v>35289.699999999997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4" workbookViewId="0">
      <selection activeCell="A18" sqref="A18"/>
    </sheetView>
  </sheetViews>
  <sheetFormatPr defaultRowHeight="15" x14ac:dyDescent="0.25"/>
  <cols>
    <col min="1" max="1" width="43.85546875" customWidth="1"/>
    <col min="2" max="2" width="16" customWidth="1"/>
    <col min="3" max="3" width="24" customWidth="1"/>
    <col min="4" max="4" width="12.5703125" customWidth="1"/>
  </cols>
  <sheetData>
    <row r="1" spans="1:3" x14ac:dyDescent="0.25">
      <c r="A1" s="1" t="s">
        <v>16</v>
      </c>
      <c r="B1" s="2"/>
    </row>
    <row r="2" spans="1:3" x14ac:dyDescent="0.25">
      <c r="A2" s="3" t="s">
        <v>36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 t="s">
        <v>59</v>
      </c>
      <c r="B5" s="7">
        <v>36000</v>
      </c>
      <c r="C5" s="6"/>
    </row>
    <row r="6" spans="1:3" x14ac:dyDescent="0.25">
      <c r="A6" s="6"/>
      <c r="B6" s="7"/>
      <c r="C6" s="6"/>
    </row>
    <row r="7" spans="1:3" x14ac:dyDescent="0.25">
      <c r="A7" s="6"/>
      <c r="B7" s="7"/>
      <c r="C7" s="6"/>
    </row>
    <row r="8" spans="1:3" x14ac:dyDescent="0.25">
      <c r="A8" s="8"/>
      <c r="B8" s="9"/>
      <c r="C8" s="8"/>
    </row>
    <row r="9" spans="1:3" ht="15.75" thickBot="1" x14ac:dyDescent="0.3">
      <c r="A9" s="10"/>
      <c r="B9" s="11">
        <f>SUM(B5:B8)</f>
        <v>36000</v>
      </c>
    </row>
    <row r="10" spans="1:3" ht="15.75" thickBot="1" x14ac:dyDescent="0.3">
      <c r="B10" s="2"/>
    </row>
    <row r="11" spans="1:3" ht="15.75" thickBot="1" x14ac:dyDescent="0.3">
      <c r="A11" s="12"/>
      <c r="B11" s="5"/>
      <c r="C11" s="13"/>
    </row>
    <row r="12" spans="1:3" x14ac:dyDescent="0.25">
      <c r="A12" s="14" t="s">
        <v>48</v>
      </c>
      <c r="B12" s="15">
        <v>36000</v>
      </c>
      <c r="C12" s="16"/>
    </row>
    <row r="13" spans="1:3" x14ac:dyDescent="0.25">
      <c r="A13" s="8" t="s">
        <v>49</v>
      </c>
      <c r="B13" s="7">
        <v>176.12</v>
      </c>
      <c r="C13" s="8" t="s">
        <v>3</v>
      </c>
    </row>
    <row r="14" spans="1:3" x14ac:dyDescent="0.25">
      <c r="A14" s="8" t="s">
        <v>50</v>
      </c>
      <c r="B14" s="9">
        <v>100</v>
      </c>
      <c r="C14" s="8" t="s">
        <v>3</v>
      </c>
    </row>
    <row r="15" spans="1:3" x14ac:dyDescent="0.25">
      <c r="A15" s="8" t="s">
        <v>51</v>
      </c>
      <c r="B15" s="9">
        <v>690</v>
      </c>
      <c r="C15" s="8" t="s">
        <v>30</v>
      </c>
    </row>
    <row r="16" spans="1:3" x14ac:dyDescent="0.25">
      <c r="A16" s="8" t="s">
        <v>84</v>
      </c>
      <c r="B16" s="9">
        <v>57.3</v>
      </c>
      <c r="C16" s="8" t="s">
        <v>23</v>
      </c>
    </row>
    <row r="17" spans="1:7" x14ac:dyDescent="0.25">
      <c r="A17" s="8" t="s">
        <v>85</v>
      </c>
      <c r="B17" s="9">
        <v>65.8</v>
      </c>
      <c r="C17" s="8" t="s">
        <v>23</v>
      </c>
    </row>
    <row r="18" spans="1:7" x14ac:dyDescent="0.25">
      <c r="A18" s="8" t="s">
        <v>22</v>
      </c>
      <c r="B18" s="9">
        <v>491.95</v>
      </c>
      <c r="C18" s="8" t="s">
        <v>3</v>
      </c>
    </row>
    <row r="19" spans="1:7" x14ac:dyDescent="0.25">
      <c r="A19" s="8" t="s">
        <v>52</v>
      </c>
      <c r="B19" s="9">
        <v>20</v>
      </c>
      <c r="C19" s="8" t="s">
        <v>3</v>
      </c>
    </row>
    <row r="20" spans="1:7" x14ac:dyDescent="0.25">
      <c r="A20" s="8" t="s">
        <v>7</v>
      </c>
      <c r="B20" s="9">
        <v>44.83</v>
      </c>
      <c r="C20" s="8" t="s">
        <v>3</v>
      </c>
    </row>
    <row r="21" spans="1:7" x14ac:dyDescent="0.25">
      <c r="A21" s="8" t="s">
        <v>53</v>
      </c>
      <c r="B21" s="9">
        <v>55.99</v>
      </c>
      <c r="C21" s="8" t="s">
        <v>3</v>
      </c>
    </row>
    <row r="22" spans="1:7" x14ac:dyDescent="0.25">
      <c r="A22" s="8" t="s">
        <v>60</v>
      </c>
      <c r="B22" s="9">
        <v>35</v>
      </c>
      <c r="C22" s="8" t="s">
        <v>3</v>
      </c>
    </row>
    <row r="23" spans="1:7" x14ac:dyDescent="0.25">
      <c r="A23" s="8" t="s">
        <v>81</v>
      </c>
      <c r="B23" s="9">
        <v>183</v>
      </c>
      <c r="C23" s="8" t="s">
        <v>3</v>
      </c>
    </row>
    <row r="24" spans="1:7" x14ac:dyDescent="0.25">
      <c r="A24" s="8"/>
      <c r="B24" s="9"/>
      <c r="C24" s="8"/>
    </row>
    <row r="25" spans="1:7" ht="15.75" thickBot="1" x14ac:dyDescent="0.3">
      <c r="A25" s="17"/>
      <c r="B25" s="18"/>
      <c r="C25" s="8"/>
    </row>
    <row r="26" spans="1:7" ht="15.75" thickBot="1" x14ac:dyDescent="0.3">
      <c r="A26" s="19" t="s">
        <v>5</v>
      </c>
      <c r="B26" s="5">
        <f>SUM(B12:B25)</f>
        <v>37919.990000000005</v>
      </c>
    </row>
    <row r="27" spans="1:7" x14ac:dyDescent="0.25">
      <c r="A27" s="20"/>
      <c r="B27" s="21"/>
    </row>
    <row r="28" spans="1:7" x14ac:dyDescent="0.25">
      <c r="A28" s="20"/>
      <c r="B28" s="21"/>
    </row>
    <row r="29" spans="1:7" x14ac:dyDescent="0.25">
      <c r="A29" s="22"/>
      <c r="B29" s="23"/>
    </row>
    <row r="30" spans="1:7" ht="15.75" thickBot="1" x14ac:dyDescent="0.3">
      <c r="A30" s="22"/>
      <c r="B30" s="23"/>
    </row>
    <row r="31" spans="1:7" ht="15.75" thickBot="1" x14ac:dyDescent="0.3">
      <c r="A31" s="24" t="s">
        <v>54</v>
      </c>
      <c r="C31" s="52"/>
      <c r="D31" s="53"/>
      <c r="E31" s="35"/>
      <c r="G31" s="39"/>
    </row>
    <row r="32" spans="1:7" ht="15.75" thickBot="1" x14ac:dyDescent="0.3">
      <c r="A32" s="12" t="s">
        <v>9</v>
      </c>
      <c r="B32" s="36">
        <v>8128.53</v>
      </c>
      <c r="C32" s="54"/>
      <c r="D32" s="53"/>
      <c r="E32" s="35"/>
    </row>
    <row r="33" spans="1:5" ht="15.75" thickBot="1" x14ac:dyDescent="0.3">
      <c r="A33" s="26" t="s">
        <v>10</v>
      </c>
      <c r="B33" s="37">
        <v>60191.87</v>
      </c>
      <c r="C33" s="54"/>
      <c r="D33" s="53"/>
      <c r="E33" s="35"/>
    </row>
    <row r="34" spans="1:5" ht="15.75" thickBot="1" x14ac:dyDescent="0.3">
      <c r="A34" s="19" t="s">
        <v>11</v>
      </c>
      <c r="B34" s="38">
        <f>SUM(B32:B33)</f>
        <v>68320.400000000009</v>
      </c>
      <c r="C34" s="54"/>
      <c r="D34" s="53"/>
      <c r="E34" s="35"/>
    </row>
    <row r="35" spans="1:5" x14ac:dyDescent="0.25">
      <c r="A35" s="29"/>
      <c r="B35" s="30"/>
      <c r="C35" s="54"/>
      <c r="D35" s="53"/>
      <c r="E35" s="35"/>
    </row>
    <row r="36" spans="1:5" ht="15.75" thickBot="1" x14ac:dyDescent="0.3">
      <c r="B36" s="2"/>
      <c r="C36" s="54"/>
      <c r="D36" s="53"/>
      <c r="E36" s="35"/>
    </row>
    <row r="37" spans="1:5" ht="15.75" thickBot="1" x14ac:dyDescent="0.3">
      <c r="A37" s="4" t="s">
        <v>12</v>
      </c>
      <c r="B37" s="2"/>
      <c r="C37" s="54"/>
      <c r="D37" s="55"/>
    </row>
    <row r="38" spans="1:5" ht="15.75" thickBot="1" x14ac:dyDescent="0.3">
      <c r="A38" s="4" t="s">
        <v>28</v>
      </c>
      <c r="B38" s="47">
        <v>6325</v>
      </c>
      <c r="C38" s="56"/>
      <c r="D38" s="57"/>
    </row>
    <row r="39" spans="1:5" ht="15.75" thickBot="1" x14ac:dyDescent="0.3">
      <c r="A39" s="12" t="s">
        <v>4</v>
      </c>
      <c r="B39" s="48">
        <v>565.70000000000005</v>
      </c>
      <c r="C39" s="56"/>
      <c r="D39" s="58"/>
    </row>
    <row r="40" spans="1:5" ht="15.75" thickBot="1" x14ac:dyDescent="0.3">
      <c r="A40" s="12" t="s">
        <v>13</v>
      </c>
      <c r="B40" s="48">
        <v>14858.69</v>
      </c>
      <c r="C40" s="56"/>
      <c r="D40" s="59"/>
    </row>
    <row r="41" spans="1:5" ht="15.75" thickBot="1" x14ac:dyDescent="0.3">
      <c r="A41" s="12" t="s">
        <v>14</v>
      </c>
      <c r="B41" s="48">
        <v>372</v>
      </c>
      <c r="C41" s="54"/>
      <c r="D41" s="55"/>
    </row>
    <row r="42" spans="1:5" x14ac:dyDescent="0.25">
      <c r="A42" s="40" t="s">
        <v>30</v>
      </c>
      <c r="B42" s="49">
        <v>-65.099999999999994</v>
      </c>
      <c r="C42" s="60"/>
      <c r="D42" s="60"/>
    </row>
    <row r="43" spans="1:5" x14ac:dyDescent="0.25">
      <c r="A43" s="42" t="s">
        <v>37</v>
      </c>
      <c r="B43" s="50">
        <v>10265.98</v>
      </c>
      <c r="C43" s="56"/>
      <c r="D43" s="61"/>
    </row>
    <row r="44" spans="1:5" x14ac:dyDescent="0.25">
      <c r="A44" s="42" t="s">
        <v>42</v>
      </c>
      <c r="B44" s="51">
        <v>2154.33</v>
      </c>
      <c r="C44" s="56"/>
      <c r="D44" s="61"/>
    </row>
    <row r="45" spans="1:5" x14ac:dyDescent="0.25">
      <c r="A45" s="45" t="s">
        <v>46</v>
      </c>
      <c r="B45" s="23">
        <f>SUM(B38:B44)</f>
        <v>34476.6</v>
      </c>
      <c r="C45" s="56"/>
      <c r="D45" s="61"/>
    </row>
    <row r="46" spans="1:5" x14ac:dyDescent="0.25">
      <c r="C46" s="54"/>
      <c r="D46" s="61"/>
    </row>
    <row r="47" spans="1:5" x14ac:dyDescent="0.25">
      <c r="A47" s="33" t="s">
        <v>83</v>
      </c>
      <c r="C47" s="56"/>
      <c r="D47" s="61"/>
    </row>
    <row r="48" spans="1:5" x14ac:dyDescent="0.25">
      <c r="A48" s="33" t="s">
        <v>82</v>
      </c>
      <c r="C48" s="56"/>
      <c r="D48" s="61"/>
    </row>
    <row r="49" spans="3:4" x14ac:dyDescent="0.25">
      <c r="C49" s="56"/>
      <c r="D49" s="61"/>
    </row>
    <row r="50" spans="3:4" x14ac:dyDescent="0.25">
      <c r="C50" s="60"/>
      <c r="D50" s="60"/>
    </row>
    <row r="51" spans="3:4" x14ac:dyDescent="0.25">
      <c r="C51" s="60"/>
      <c r="D51" s="55"/>
    </row>
    <row r="52" spans="3:4" x14ac:dyDescent="0.25">
      <c r="C52" s="60"/>
      <c r="D52" s="60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>
      <selection activeCell="D1" sqref="D1"/>
    </sheetView>
  </sheetViews>
  <sheetFormatPr defaultRowHeight="15" x14ac:dyDescent="0.25"/>
  <cols>
    <col min="1" max="1" width="45.140625" customWidth="1"/>
    <col min="2" max="2" width="18.42578125" customWidth="1"/>
  </cols>
  <sheetData>
    <row r="1" spans="1:2" x14ac:dyDescent="0.25">
      <c r="A1" s="52" t="s">
        <v>35</v>
      </c>
      <c r="B1" s="62" t="s">
        <v>86</v>
      </c>
    </row>
    <row r="2" spans="1:2" x14ac:dyDescent="0.25">
      <c r="A2" s="52"/>
      <c r="B2" s="62"/>
    </row>
    <row r="3" spans="1:2" x14ac:dyDescent="0.25">
      <c r="A3" s="52"/>
      <c r="B3" s="53"/>
    </row>
    <row r="4" spans="1:2" x14ac:dyDescent="0.25">
      <c r="A4" s="54" t="s">
        <v>64</v>
      </c>
      <c r="B4" s="53">
        <v>18731.189999999999</v>
      </c>
    </row>
    <row r="5" spans="1:2" x14ac:dyDescent="0.25">
      <c r="A5" s="54" t="s">
        <v>65</v>
      </c>
      <c r="B5" s="53">
        <v>24188.720000000001</v>
      </c>
    </row>
    <row r="6" spans="1:2" x14ac:dyDescent="0.25">
      <c r="A6" s="52" t="s">
        <v>74</v>
      </c>
      <c r="B6" s="62">
        <f>SUM(B4:B5)</f>
        <v>42919.91</v>
      </c>
    </row>
    <row r="7" spans="1:2" x14ac:dyDescent="0.25">
      <c r="A7" s="54"/>
      <c r="B7" s="53"/>
    </row>
    <row r="8" spans="1:2" x14ac:dyDescent="0.25">
      <c r="A8" s="70" t="s">
        <v>55</v>
      </c>
      <c r="B8" s="71">
        <v>6325</v>
      </c>
    </row>
    <row r="9" spans="1:2" x14ac:dyDescent="0.25">
      <c r="A9" s="70" t="s">
        <v>56</v>
      </c>
      <c r="B9" s="71">
        <v>24201.83</v>
      </c>
    </row>
    <row r="10" spans="1:2" x14ac:dyDescent="0.25">
      <c r="A10" s="70" t="s">
        <v>57</v>
      </c>
      <c r="B10" s="71">
        <v>36000</v>
      </c>
    </row>
    <row r="11" spans="1:2" x14ac:dyDescent="0.25">
      <c r="A11" s="70" t="s">
        <v>78</v>
      </c>
      <c r="B11" s="71">
        <v>3.15</v>
      </c>
    </row>
    <row r="12" spans="1:2" x14ac:dyDescent="0.25">
      <c r="A12" s="54" t="s">
        <v>58</v>
      </c>
      <c r="B12" s="63">
        <f>SUM(B8:B11)+B6</f>
        <v>109449.89</v>
      </c>
    </row>
    <row r="13" spans="1:2" x14ac:dyDescent="0.25">
      <c r="A13" s="54"/>
      <c r="B13" s="55"/>
    </row>
    <row r="14" spans="1:2" x14ac:dyDescent="0.25">
      <c r="A14" s="66" t="s">
        <v>61</v>
      </c>
      <c r="B14" s="67">
        <v>1211.77</v>
      </c>
    </row>
    <row r="15" spans="1:2" x14ac:dyDescent="0.25">
      <c r="A15" s="66" t="s">
        <v>62</v>
      </c>
      <c r="B15" s="68">
        <v>2166.58</v>
      </c>
    </row>
    <row r="16" spans="1:2" x14ac:dyDescent="0.25">
      <c r="A16" s="66" t="s">
        <v>63</v>
      </c>
      <c r="B16" s="69">
        <v>37919.99</v>
      </c>
    </row>
    <row r="17" spans="1:2" x14ac:dyDescent="0.25">
      <c r="A17" s="66" t="s">
        <v>75</v>
      </c>
      <c r="B17" s="68">
        <v>786</v>
      </c>
    </row>
    <row r="18" spans="1:2" x14ac:dyDescent="0.25">
      <c r="A18" s="66" t="s">
        <v>76</v>
      </c>
      <c r="B18" s="68">
        <v>524.54999999999995</v>
      </c>
    </row>
    <row r="19" spans="1:2" x14ac:dyDescent="0.25">
      <c r="A19" s="66" t="s">
        <v>77</v>
      </c>
      <c r="B19" s="68">
        <v>355.89</v>
      </c>
    </row>
    <row r="20" spans="1:2" x14ac:dyDescent="0.25">
      <c r="A20" s="54" t="s">
        <v>58</v>
      </c>
      <c r="B20" s="62">
        <f>SUM(B12)-B14-B15-B16-B17-B18-B19</f>
        <v>66485.109999999986</v>
      </c>
    </row>
    <row r="21" spans="1:2" x14ac:dyDescent="0.25">
      <c r="A21" s="54"/>
      <c r="B21" s="62"/>
    </row>
    <row r="22" spans="1:2" x14ac:dyDescent="0.25">
      <c r="A22" s="72" t="s">
        <v>88</v>
      </c>
      <c r="B22" s="53">
        <v>8128.53</v>
      </c>
    </row>
    <row r="23" spans="1:2" x14ac:dyDescent="0.25">
      <c r="A23" s="72" t="s">
        <v>87</v>
      </c>
      <c r="B23" s="64">
        <v>60191.87</v>
      </c>
    </row>
    <row r="24" spans="1:2" x14ac:dyDescent="0.25">
      <c r="A24" s="54"/>
      <c r="B24" s="63">
        <f>SUM(B22:B23)</f>
        <v>68320.400000000009</v>
      </c>
    </row>
    <row r="25" spans="1:2" x14ac:dyDescent="0.25">
      <c r="A25" s="54"/>
      <c r="B25" s="63"/>
    </row>
    <row r="26" spans="1:2" x14ac:dyDescent="0.25">
      <c r="A26" s="54" t="s">
        <v>66</v>
      </c>
      <c r="B26" s="63">
        <f>SUM(B24)-B20</f>
        <v>1835.2900000000227</v>
      </c>
    </row>
    <row r="27" spans="1:2" x14ac:dyDescent="0.25">
      <c r="A27" s="60"/>
      <c r="B27" s="60"/>
    </row>
    <row r="28" spans="1:2" x14ac:dyDescent="0.25">
      <c r="A28" s="56" t="s">
        <v>72</v>
      </c>
      <c r="B28" s="61">
        <v>15.3</v>
      </c>
    </row>
    <row r="29" spans="1:2" x14ac:dyDescent="0.25">
      <c r="A29" s="56" t="s">
        <v>73</v>
      </c>
      <c r="B29" s="61">
        <v>176.12</v>
      </c>
    </row>
    <row r="30" spans="1:2" x14ac:dyDescent="0.25">
      <c r="A30" s="56" t="s">
        <v>67</v>
      </c>
      <c r="B30" s="61">
        <v>690</v>
      </c>
    </row>
    <row r="31" spans="1:2" x14ac:dyDescent="0.25">
      <c r="A31" s="54" t="s">
        <v>68</v>
      </c>
      <c r="B31" s="61">
        <v>123.1</v>
      </c>
    </row>
    <row r="32" spans="1:2" x14ac:dyDescent="0.25">
      <c r="A32" s="56" t="s">
        <v>69</v>
      </c>
      <c r="B32" s="61">
        <v>556.78</v>
      </c>
    </row>
    <row r="33" spans="1:2" x14ac:dyDescent="0.25">
      <c r="A33" s="56" t="s">
        <v>70</v>
      </c>
      <c r="B33" s="61">
        <v>55.99</v>
      </c>
    </row>
    <row r="34" spans="1:2" x14ac:dyDescent="0.25">
      <c r="A34" s="56" t="s">
        <v>71</v>
      </c>
      <c r="B34" s="61">
        <v>35</v>
      </c>
    </row>
    <row r="35" spans="1:2" x14ac:dyDescent="0.25">
      <c r="A35" s="56" t="s">
        <v>80</v>
      </c>
      <c r="B35" s="61">
        <v>183</v>
      </c>
    </row>
    <row r="36" spans="1:2" x14ac:dyDescent="0.25">
      <c r="A36" s="60"/>
      <c r="B36" s="60"/>
    </row>
    <row r="37" spans="1:2" x14ac:dyDescent="0.25">
      <c r="A37" s="65" t="s">
        <v>79</v>
      </c>
      <c r="B37" s="63">
        <f>SUM(B28:B36)</f>
        <v>1835.2900000000002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zoomScale="115" zoomScaleNormal="115" workbookViewId="0">
      <selection activeCell="A27" sqref="A27"/>
    </sheetView>
  </sheetViews>
  <sheetFormatPr defaultRowHeight="15" x14ac:dyDescent="0.25"/>
  <cols>
    <col min="1" max="1" width="47.7109375" customWidth="1"/>
    <col min="2" max="2" width="11.140625" customWidth="1"/>
    <col min="3" max="3" width="21.5703125" customWidth="1"/>
  </cols>
  <sheetData>
    <row r="1" spans="1:3" x14ac:dyDescent="0.25">
      <c r="A1" s="1" t="s">
        <v>16</v>
      </c>
      <c r="B1" s="2"/>
    </row>
    <row r="2" spans="1:3" x14ac:dyDescent="0.25">
      <c r="A2" s="73">
        <v>42552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/>
      <c r="B5" s="7"/>
      <c r="C5" s="6"/>
    </row>
    <row r="6" spans="1:3" x14ac:dyDescent="0.25">
      <c r="A6" s="6"/>
      <c r="B6" s="7"/>
      <c r="C6" s="6"/>
    </row>
    <row r="7" spans="1:3" x14ac:dyDescent="0.25">
      <c r="A7" s="6"/>
      <c r="B7" s="7"/>
      <c r="C7" s="6"/>
    </row>
    <row r="8" spans="1:3" x14ac:dyDescent="0.25">
      <c r="A8" s="8"/>
      <c r="B8" s="9"/>
      <c r="C8" s="8"/>
    </row>
    <row r="9" spans="1:3" ht="15.75" thickBot="1" x14ac:dyDescent="0.3">
      <c r="A9" s="10"/>
      <c r="B9" s="11"/>
    </row>
    <row r="10" spans="1:3" ht="15.75" thickBot="1" x14ac:dyDescent="0.3">
      <c r="B10" s="2"/>
    </row>
    <row r="11" spans="1:3" ht="15.75" thickBot="1" x14ac:dyDescent="0.3">
      <c r="A11" s="12" t="s">
        <v>6</v>
      </c>
      <c r="B11" s="5"/>
      <c r="C11" s="13"/>
    </row>
    <row r="12" spans="1:3" x14ac:dyDescent="0.25">
      <c r="A12" s="14" t="s">
        <v>89</v>
      </c>
      <c r="B12" s="15">
        <v>560</v>
      </c>
      <c r="C12" s="16" t="s">
        <v>28</v>
      </c>
    </row>
    <row r="13" spans="1:3" x14ac:dyDescent="0.25">
      <c r="A13" s="8" t="s">
        <v>90</v>
      </c>
      <c r="B13" s="7">
        <v>219</v>
      </c>
      <c r="C13" s="8" t="s">
        <v>3</v>
      </c>
    </row>
    <row r="14" spans="1:3" x14ac:dyDescent="0.25">
      <c r="A14" s="8" t="s">
        <v>92</v>
      </c>
      <c r="B14" s="7">
        <v>45.99</v>
      </c>
      <c r="C14" s="8" t="s">
        <v>28</v>
      </c>
    </row>
    <row r="15" spans="1:3" x14ac:dyDescent="0.25">
      <c r="A15" s="8" t="s">
        <v>91</v>
      </c>
      <c r="B15" s="9">
        <v>7.9</v>
      </c>
      <c r="C15" s="8" t="s">
        <v>28</v>
      </c>
    </row>
    <row r="16" spans="1:3" x14ac:dyDescent="0.25">
      <c r="A16" s="8" t="s">
        <v>93</v>
      </c>
      <c r="B16" s="9">
        <v>135.69999999999999</v>
      </c>
      <c r="C16" s="8" t="s">
        <v>28</v>
      </c>
    </row>
    <row r="17" spans="1:3" x14ac:dyDescent="0.25">
      <c r="A17" s="8" t="s">
        <v>94</v>
      </c>
      <c r="B17" s="9">
        <v>83.15</v>
      </c>
      <c r="C17" s="8" t="s">
        <v>28</v>
      </c>
    </row>
    <row r="18" spans="1:3" x14ac:dyDescent="0.25">
      <c r="A18" s="8" t="s">
        <v>95</v>
      </c>
      <c r="B18" s="9">
        <v>140.63</v>
      </c>
      <c r="C18" s="8" t="s">
        <v>3</v>
      </c>
    </row>
    <row r="19" spans="1:3" x14ac:dyDescent="0.25">
      <c r="A19" s="8" t="s">
        <v>22</v>
      </c>
      <c r="B19" s="9">
        <v>482.35</v>
      </c>
      <c r="C19" s="8" t="s">
        <v>3</v>
      </c>
    </row>
    <row r="20" spans="1:3" x14ac:dyDescent="0.25">
      <c r="A20" s="8" t="s">
        <v>8</v>
      </c>
      <c r="B20" s="9">
        <v>20</v>
      </c>
      <c r="C20" s="8" t="s">
        <v>3</v>
      </c>
    </row>
    <row r="21" spans="1:3" x14ac:dyDescent="0.25">
      <c r="A21" s="8" t="s">
        <v>7</v>
      </c>
      <c r="B21" s="9">
        <v>57.19</v>
      </c>
      <c r="C21" s="8" t="s">
        <v>3</v>
      </c>
    </row>
    <row r="22" spans="1:3" x14ac:dyDescent="0.25">
      <c r="A22" s="8" t="s">
        <v>97</v>
      </c>
      <c r="B22" s="9">
        <v>50</v>
      </c>
      <c r="C22" s="8" t="s">
        <v>3</v>
      </c>
    </row>
    <row r="23" spans="1:3" x14ac:dyDescent="0.25">
      <c r="A23" s="8" t="s">
        <v>98</v>
      </c>
      <c r="B23" s="9">
        <v>1.8</v>
      </c>
      <c r="C23" s="8" t="s">
        <v>4</v>
      </c>
    </row>
    <row r="24" spans="1:3" x14ac:dyDescent="0.25">
      <c r="A24" s="8"/>
      <c r="B24" s="9"/>
      <c r="C24" s="8"/>
    </row>
    <row r="25" spans="1:3" x14ac:dyDescent="0.25">
      <c r="A25" s="8"/>
      <c r="B25" s="9"/>
      <c r="C25" s="8"/>
    </row>
    <row r="26" spans="1:3" ht="15.75" thickBot="1" x14ac:dyDescent="0.3">
      <c r="A26" s="17"/>
      <c r="B26" s="18"/>
      <c r="C26" s="8"/>
    </row>
    <row r="27" spans="1:3" ht="15.75" thickBot="1" x14ac:dyDescent="0.3">
      <c r="A27" s="19"/>
      <c r="B27" s="5">
        <f>SUM(B12:B24)</f>
        <v>1803.7099999999998</v>
      </c>
    </row>
    <row r="28" spans="1:3" x14ac:dyDescent="0.25">
      <c r="A28" s="20"/>
      <c r="B28" s="21"/>
    </row>
    <row r="29" spans="1:3" x14ac:dyDescent="0.25">
      <c r="A29" s="20"/>
      <c r="B29" s="21"/>
    </row>
    <row r="30" spans="1:3" x14ac:dyDescent="0.25">
      <c r="A30" s="22"/>
      <c r="B30" s="23"/>
    </row>
    <row r="31" spans="1:3" ht="15.75" thickBot="1" x14ac:dyDescent="0.3">
      <c r="A31" s="22"/>
      <c r="B31" s="23"/>
    </row>
    <row r="32" spans="1:3" ht="15.75" thickBot="1" x14ac:dyDescent="0.3">
      <c r="A32" s="24" t="s">
        <v>96</v>
      </c>
      <c r="C32" s="52"/>
    </row>
    <row r="33" spans="1:3" ht="15.75" thickBot="1" x14ac:dyDescent="0.3">
      <c r="A33" s="12" t="s">
        <v>9</v>
      </c>
      <c r="B33" s="25">
        <v>6293.24</v>
      </c>
      <c r="C33" s="54"/>
    </row>
    <row r="34" spans="1:3" ht="15.75" thickBot="1" x14ac:dyDescent="0.3">
      <c r="A34" s="26" t="s">
        <v>10</v>
      </c>
      <c r="B34" s="27">
        <v>60194.51</v>
      </c>
      <c r="C34" s="54"/>
    </row>
    <row r="35" spans="1:3" ht="15.75" thickBot="1" x14ac:dyDescent="0.3">
      <c r="A35" s="19" t="s">
        <v>11</v>
      </c>
      <c r="B35" s="74">
        <f>SUM(B33:B34)</f>
        <v>66487.75</v>
      </c>
      <c r="C35" s="54"/>
    </row>
    <row r="36" spans="1:3" x14ac:dyDescent="0.25">
      <c r="A36" s="29"/>
      <c r="B36" s="30"/>
      <c r="C36" s="54"/>
    </row>
    <row r="37" spans="1:3" ht="15.75" thickBot="1" x14ac:dyDescent="0.3">
      <c r="B37" s="2"/>
      <c r="C37" s="54"/>
    </row>
    <row r="38" spans="1:3" ht="15.75" thickBot="1" x14ac:dyDescent="0.3">
      <c r="A38" s="4" t="s">
        <v>12</v>
      </c>
      <c r="B38" s="2"/>
      <c r="C38" s="54"/>
    </row>
    <row r="39" spans="1:3" ht="15.75" thickBot="1" x14ac:dyDescent="0.3">
      <c r="A39" s="4" t="s">
        <v>28</v>
      </c>
      <c r="B39" s="31">
        <v>5492.26</v>
      </c>
      <c r="C39" s="56"/>
    </row>
    <row r="40" spans="1:3" ht="15.75" thickBot="1" x14ac:dyDescent="0.3">
      <c r="A40" s="12" t="s">
        <v>4</v>
      </c>
      <c r="B40" s="9">
        <v>563.9</v>
      </c>
      <c r="C40" s="56"/>
    </row>
    <row r="41" spans="1:3" ht="15.75" thickBot="1" x14ac:dyDescent="0.3">
      <c r="A41" s="12" t="s">
        <v>13</v>
      </c>
      <c r="B41" s="9">
        <v>14858.69</v>
      </c>
      <c r="C41" s="56"/>
    </row>
    <row r="42" spans="1:3" ht="15.75" thickBot="1" x14ac:dyDescent="0.3">
      <c r="A42" s="12" t="s">
        <v>14</v>
      </c>
      <c r="B42" s="9">
        <v>372</v>
      </c>
      <c r="C42" s="54"/>
    </row>
    <row r="43" spans="1:3" x14ac:dyDescent="0.25">
      <c r="A43" s="40" t="s">
        <v>30</v>
      </c>
      <c r="B43" s="75">
        <v>-65.099999999999994</v>
      </c>
      <c r="C43" s="60"/>
    </row>
    <row r="44" spans="1:3" x14ac:dyDescent="0.25">
      <c r="A44" s="42" t="s">
        <v>37</v>
      </c>
      <c r="B44" s="43">
        <v>10265.98</v>
      </c>
      <c r="C44" s="56"/>
    </row>
    <row r="45" spans="1:3" x14ac:dyDescent="0.25">
      <c r="A45" s="42" t="s">
        <v>42</v>
      </c>
      <c r="B45" s="44">
        <v>2154.33</v>
      </c>
      <c r="C45" s="56"/>
    </row>
    <row r="46" spans="1:3" x14ac:dyDescent="0.25">
      <c r="A46" s="45" t="s">
        <v>46</v>
      </c>
      <c r="B46" s="76">
        <f>SUM(B39:B45)</f>
        <v>33642.06</v>
      </c>
      <c r="C46" s="56"/>
    </row>
    <row r="47" spans="1:3" x14ac:dyDescent="0.25">
      <c r="C47" s="54"/>
    </row>
    <row r="48" spans="1:3" x14ac:dyDescent="0.25">
      <c r="A48" s="33" t="s">
        <v>83</v>
      </c>
      <c r="C48" s="56"/>
    </row>
    <row r="49" spans="1:3" x14ac:dyDescent="0.25">
      <c r="A49" s="33" t="s">
        <v>82</v>
      </c>
      <c r="C49" s="56"/>
    </row>
    <row r="50" spans="1:3" x14ac:dyDescent="0.25">
      <c r="C50" s="56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23" workbookViewId="0">
      <selection activeCell="F14" sqref="F14"/>
    </sheetView>
  </sheetViews>
  <sheetFormatPr defaultRowHeight="15" x14ac:dyDescent="0.25"/>
  <cols>
    <col min="1" max="1" width="49.42578125" customWidth="1"/>
    <col min="2" max="2" width="15.140625" customWidth="1"/>
    <col min="3" max="3" width="20.42578125" customWidth="1"/>
  </cols>
  <sheetData>
    <row r="1" spans="1:3" x14ac:dyDescent="0.25">
      <c r="A1" s="1" t="s">
        <v>16</v>
      </c>
      <c r="B1" s="2"/>
    </row>
    <row r="2" spans="1:3" x14ac:dyDescent="0.25">
      <c r="A2" s="73" t="s">
        <v>124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 t="s">
        <v>104</v>
      </c>
      <c r="B5" s="7">
        <v>200</v>
      </c>
      <c r="C5" s="6" t="s">
        <v>3</v>
      </c>
    </row>
    <row r="6" spans="1:3" x14ac:dyDescent="0.25">
      <c r="A6" s="6" t="s">
        <v>105</v>
      </c>
      <c r="B6" s="7">
        <v>1456.66</v>
      </c>
      <c r="C6" s="6" t="s">
        <v>3</v>
      </c>
    </row>
    <row r="7" spans="1:3" x14ac:dyDescent="0.25">
      <c r="A7" s="6"/>
      <c r="B7" s="7"/>
      <c r="C7" s="6"/>
    </row>
    <row r="8" spans="1:3" x14ac:dyDescent="0.25">
      <c r="A8" s="8"/>
      <c r="B8" s="9"/>
      <c r="C8" s="8"/>
    </row>
    <row r="9" spans="1:3" ht="15.75" thickBot="1" x14ac:dyDescent="0.3">
      <c r="A9" s="10"/>
      <c r="B9" s="11">
        <f>SUM(B5:B8)</f>
        <v>1656.66</v>
      </c>
    </row>
    <row r="10" spans="1:3" ht="15.75" thickBot="1" x14ac:dyDescent="0.3">
      <c r="B10" s="2"/>
    </row>
    <row r="11" spans="1:3" ht="15.75" thickBot="1" x14ac:dyDescent="0.3">
      <c r="A11" s="12" t="s">
        <v>6</v>
      </c>
      <c r="B11" s="5"/>
      <c r="C11" s="13"/>
    </row>
    <row r="12" spans="1:3" x14ac:dyDescent="0.25">
      <c r="A12" s="14" t="s">
        <v>100</v>
      </c>
      <c r="B12" s="15">
        <v>212</v>
      </c>
      <c r="C12" s="16" t="s">
        <v>3</v>
      </c>
    </row>
    <row r="13" spans="1:3" x14ac:dyDescent="0.25">
      <c r="A13" s="8" t="s">
        <v>99</v>
      </c>
      <c r="B13" s="7">
        <v>1685</v>
      </c>
      <c r="C13" s="8" t="s">
        <v>42</v>
      </c>
    </row>
    <row r="14" spans="1:3" x14ac:dyDescent="0.25">
      <c r="A14" s="8" t="s">
        <v>101</v>
      </c>
      <c r="B14" s="7">
        <v>124.08</v>
      </c>
      <c r="C14" s="8" t="s">
        <v>3</v>
      </c>
    </row>
    <row r="15" spans="1:3" x14ac:dyDescent="0.25">
      <c r="A15" s="8" t="s">
        <v>102</v>
      </c>
      <c r="B15" s="9">
        <v>4.0999999999999996</v>
      </c>
      <c r="C15" s="8" t="s">
        <v>28</v>
      </c>
    </row>
    <row r="16" spans="1:3" x14ac:dyDescent="0.25">
      <c r="A16" s="8" t="s">
        <v>103</v>
      </c>
      <c r="B16" s="9">
        <v>599.94000000000005</v>
      </c>
      <c r="C16" s="8" t="s">
        <v>3</v>
      </c>
    </row>
    <row r="17" spans="1:3" x14ac:dyDescent="0.25">
      <c r="A17" s="8" t="s">
        <v>107</v>
      </c>
      <c r="B17" s="9">
        <v>913</v>
      </c>
      <c r="C17" s="8" t="s">
        <v>42</v>
      </c>
    </row>
    <row r="18" spans="1:3" x14ac:dyDescent="0.25">
      <c r="A18" s="8" t="s">
        <v>122</v>
      </c>
      <c r="B18" s="9">
        <v>585.14</v>
      </c>
      <c r="C18" s="8" t="s">
        <v>3</v>
      </c>
    </row>
    <row r="19" spans="1:3" x14ac:dyDescent="0.25">
      <c r="A19" s="8" t="s">
        <v>123</v>
      </c>
      <c r="B19" s="9">
        <v>40</v>
      </c>
      <c r="C19" s="8" t="s">
        <v>3</v>
      </c>
    </row>
    <row r="20" spans="1:3" x14ac:dyDescent="0.25">
      <c r="A20" s="8" t="s">
        <v>7</v>
      </c>
      <c r="B20" s="9">
        <v>40.299999999999997</v>
      </c>
      <c r="C20" s="8" t="s">
        <v>3</v>
      </c>
    </row>
    <row r="21" spans="1:3" x14ac:dyDescent="0.25">
      <c r="A21" s="8"/>
      <c r="B21" s="9"/>
      <c r="C21" s="8"/>
    </row>
    <row r="22" spans="1:3" x14ac:dyDescent="0.25">
      <c r="A22" s="8"/>
      <c r="B22" s="9"/>
      <c r="C22" s="8"/>
    </row>
    <row r="23" spans="1:3" x14ac:dyDescent="0.25">
      <c r="A23" s="8"/>
      <c r="B23" s="9"/>
      <c r="C23" s="8"/>
    </row>
    <row r="24" spans="1:3" ht="15.75" thickBot="1" x14ac:dyDescent="0.3">
      <c r="A24" s="17"/>
      <c r="B24" s="18"/>
      <c r="C24" s="8"/>
    </row>
    <row r="25" spans="1:3" ht="15.75" thickBot="1" x14ac:dyDescent="0.3">
      <c r="A25" s="19"/>
      <c r="B25" s="5">
        <f>SUM(B12:B24)</f>
        <v>4203.5600000000004</v>
      </c>
    </row>
    <row r="26" spans="1:3" x14ac:dyDescent="0.25">
      <c r="A26" s="20"/>
      <c r="B26" s="21"/>
    </row>
    <row r="27" spans="1:3" x14ac:dyDescent="0.25">
      <c r="A27" s="20"/>
      <c r="B27" s="21"/>
    </row>
    <row r="28" spans="1:3" x14ac:dyDescent="0.25">
      <c r="A28" s="22"/>
      <c r="B28" s="23"/>
    </row>
    <row r="29" spans="1:3" ht="15.75" thickBot="1" x14ac:dyDescent="0.3">
      <c r="A29" s="22"/>
      <c r="B29" s="23"/>
    </row>
    <row r="30" spans="1:3" ht="15.75" thickBot="1" x14ac:dyDescent="0.3">
      <c r="A30" s="24" t="s">
        <v>106</v>
      </c>
      <c r="C30" s="52"/>
    </row>
    <row r="31" spans="1:3" ht="15.75" thickBot="1" x14ac:dyDescent="0.3">
      <c r="A31" s="12" t="s">
        <v>9</v>
      </c>
      <c r="B31" s="25">
        <v>2592.5300000000002</v>
      </c>
      <c r="C31" s="54"/>
    </row>
    <row r="32" spans="1:3" ht="15.75" thickBot="1" x14ac:dyDescent="0.3">
      <c r="A32" s="26" t="s">
        <v>10</v>
      </c>
      <c r="B32" s="27">
        <v>60199.46</v>
      </c>
      <c r="C32" s="54"/>
    </row>
    <row r="33" spans="1:3" ht="15.75" thickBot="1" x14ac:dyDescent="0.3">
      <c r="A33" s="19" t="s">
        <v>11</v>
      </c>
      <c r="B33" s="74">
        <f>SUM(B31:B32)</f>
        <v>62791.99</v>
      </c>
      <c r="C33" s="54"/>
    </row>
    <row r="34" spans="1:3" x14ac:dyDescent="0.25">
      <c r="A34" s="29"/>
      <c r="B34" s="30"/>
      <c r="C34" s="54"/>
    </row>
    <row r="35" spans="1:3" ht="15.75" thickBot="1" x14ac:dyDescent="0.3">
      <c r="B35" s="2"/>
      <c r="C35" s="54"/>
    </row>
    <row r="36" spans="1:3" ht="15.75" thickBot="1" x14ac:dyDescent="0.3">
      <c r="A36" s="4" t="s">
        <v>12</v>
      </c>
      <c r="B36" s="2"/>
      <c r="C36" s="54"/>
    </row>
    <row r="37" spans="1:3" ht="15.75" thickBot="1" x14ac:dyDescent="0.3">
      <c r="A37" s="4" t="s">
        <v>28</v>
      </c>
      <c r="B37" s="31">
        <v>5488.16</v>
      </c>
      <c r="C37" s="56"/>
    </row>
    <row r="38" spans="1:3" ht="15.75" thickBot="1" x14ac:dyDescent="0.3">
      <c r="A38" s="12" t="s">
        <v>4</v>
      </c>
      <c r="B38" s="9">
        <v>563.9</v>
      </c>
      <c r="C38" s="56"/>
    </row>
    <row r="39" spans="1:3" ht="15.75" thickBot="1" x14ac:dyDescent="0.3">
      <c r="A39" s="12" t="s">
        <v>13</v>
      </c>
      <c r="B39" s="9">
        <v>14858.69</v>
      </c>
      <c r="C39" s="56"/>
    </row>
    <row r="40" spans="1:3" ht="15.75" thickBot="1" x14ac:dyDescent="0.3">
      <c r="A40" s="12" t="s">
        <v>14</v>
      </c>
      <c r="B40" s="9">
        <v>372</v>
      </c>
      <c r="C40" s="54"/>
    </row>
    <row r="41" spans="1:3" x14ac:dyDescent="0.25">
      <c r="A41" s="40" t="s">
        <v>30</v>
      </c>
      <c r="B41" s="75">
        <v>-65.099999999999994</v>
      </c>
      <c r="C41" s="60"/>
    </row>
    <row r="42" spans="1:3" x14ac:dyDescent="0.25">
      <c r="A42" s="42" t="s">
        <v>37</v>
      </c>
      <c r="B42" s="43">
        <v>10265.98</v>
      </c>
      <c r="C42" s="56"/>
    </row>
    <row r="43" spans="1:3" x14ac:dyDescent="0.25">
      <c r="A43" s="45" t="s">
        <v>46</v>
      </c>
      <c r="B43" s="76">
        <f>SUM(B37:B42)</f>
        <v>31483.63</v>
      </c>
      <c r="C43" s="56"/>
    </row>
    <row r="44" spans="1:3" x14ac:dyDescent="0.25">
      <c r="C44" s="54"/>
    </row>
    <row r="45" spans="1:3" x14ac:dyDescent="0.25">
      <c r="A45" s="33" t="s">
        <v>83</v>
      </c>
      <c r="C45" s="56"/>
    </row>
    <row r="46" spans="1:3" x14ac:dyDescent="0.25">
      <c r="A46" s="33" t="s">
        <v>82</v>
      </c>
      <c r="C46" s="56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workbookViewId="0">
      <selection activeCell="A7" sqref="A7"/>
    </sheetView>
  </sheetViews>
  <sheetFormatPr defaultRowHeight="15" x14ac:dyDescent="0.25"/>
  <cols>
    <col min="1" max="1" width="44" customWidth="1"/>
    <col min="2" max="2" width="16.85546875" customWidth="1"/>
  </cols>
  <sheetData>
    <row r="1" spans="1:2" x14ac:dyDescent="0.25">
      <c r="A1" s="101" t="s">
        <v>127</v>
      </c>
      <c r="B1" s="101"/>
    </row>
    <row r="2" spans="1:2" x14ac:dyDescent="0.25">
      <c r="A2" s="52"/>
      <c r="B2" s="62"/>
    </row>
    <row r="3" spans="1:2" x14ac:dyDescent="0.25">
      <c r="A3" s="52"/>
      <c r="B3" s="53"/>
    </row>
    <row r="4" spans="1:2" x14ac:dyDescent="0.25">
      <c r="A4" s="54" t="s">
        <v>64</v>
      </c>
      <c r="B4" s="53">
        <v>18731.189999999999</v>
      </c>
    </row>
    <row r="5" spans="1:2" x14ac:dyDescent="0.25">
      <c r="A5" s="54" t="s">
        <v>65</v>
      </c>
      <c r="B5" s="53">
        <v>24188.720000000001</v>
      </c>
    </row>
    <row r="6" spans="1:2" x14ac:dyDescent="0.25">
      <c r="A6" s="52" t="s">
        <v>74</v>
      </c>
      <c r="B6" s="62">
        <f>SUM(B4:B5)</f>
        <v>42919.91</v>
      </c>
    </row>
    <row r="7" spans="1:2" x14ac:dyDescent="0.25">
      <c r="A7" s="52"/>
      <c r="B7" s="62"/>
    </row>
    <row r="8" spans="1:2" x14ac:dyDescent="0.25">
      <c r="A8" s="54"/>
      <c r="B8" s="53"/>
    </row>
    <row r="9" spans="1:2" x14ac:dyDescent="0.25">
      <c r="A9" s="70" t="s">
        <v>55</v>
      </c>
      <c r="B9" s="71">
        <v>6325</v>
      </c>
    </row>
    <row r="10" spans="1:2" x14ac:dyDescent="0.25">
      <c r="A10" s="70" t="s">
        <v>56</v>
      </c>
      <c r="B10" s="71">
        <v>24201.83</v>
      </c>
    </row>
    <row r="11" spans="1:2" x14ac:dyDescent="0.25">
      <c r="A11" s="70" t="s">
        <v>57</v>
      </c>
      <c r="B11" s="71">
        <v>36000</v>
      </c>
    </row>
    <row r="12" spans="1:2" x14ac:dyDescent="0.25">
      <c r="A12" s="70" t="s">
        <v>78</v>
      </c>
      <c r="B12" s="71">
        <v>3.15</v>
      </c>
    </row>
    <row r="13" spans="1:2" x14ac:dyDescent="0.25">
      <c r="A13" s="70" t="s">
        <v>108</v>
      </c>
      <c r="B13" s="71">
        <v>0</v>
      </c>
    </row>
    <row r="14" spans="1:2" x14ac:dyDescent="0.25">
      <c r="A14" s="70" t="s">
        <v>112</v>
      </c>
      <c r="B14" s="71">
        <v>1656.66</v>
      </c>
    </row>
    <row r="15" spans="1:2" x14ac:dyDescent="0.25">
      <c r="A15" s="70" t="s">
        <v>109</v>
      </c>
      <c r="B15" s="71">
        <v>7.59</v>
      </c>
    </row>
    <row r="16" spans="1:2" x14ac:dyDescent="0.25">
      <c r="A16" s="52" t="s">
        <v>58</v>
      </c>
      <c r="B16" s="63">
        <f>SUM(B6+B9+B10+B11+B12+B14+B15)</f>
        <v>111114.14</v>
      </c>
    </row>
    <row r="17" spans="1:2" x14ac:dyDescent="0.25">
      <c r="A17" s="54"/>
      <c r="B17" s="63"/>
    </row>
    <row r="18" spans="1:2" x14ac:dyDescent="0.25">
      <c r="A18" s="66" t="s">
        <v>121</v>
      </c>
      <c r="B18" s="77">
        <v>1666.44</v>
      </c>
    </row>
    <row r="19" spans="1:2" x14ac:dyDescent="0.25">
      <c r="A19" s="66" t="s">
        <v>61</v>
      </c>
      <c r="B19" s="67">
        <v>1211.77</v>
      </c>
    </row>
    <row r="20" spans="1:2" x14ac:dyDescent="0.25">
      <c r="A20" s="66" t="s">
        <v>62</v>
      </c>
      <c r="B20" s="68">
        <v>2166.58</v>
      </c>
    </row>
    <row r="21" spans="1:2" x14ac:dyDescent="0.25">
      <c r="A21" s="66" t="s">
        <v>63</v>
      </c>
      <c r="B21" s="69">
        <v>37919.99</v>
      </c>
    </row>
    <row r="22" spans="1:2" x14ac:dyDescent="0.25">
      <c r="A22" s="66" t="s">
        <v>110</v>
      </c>
      <c r="B22" s="68">
        <v>1803.71</v>
      </c>
    </row>
    <row r="23" spans="1:2" x14ac:dyDescent="0.25">
      <c r="A23" s="66" t="s">
        <v>111</v>
      </c>
      <c r="B23" s="68">
        <v>4203.5600000000004</v>
      </c>
    </row>
    <row r="24" spans="1:2" x14ac:dyDescent="0.25">
      <c r="A24" s="78"/>
      <c r="B24" s="79"/>
    </row>
    <row r="25" spans="1:2" x14ac:dyDescent="0.25">
      <c r="A25" s="54" t="s">
        <v>58</v>
      </c>
      <c r="B25" s="62">
        <f>SUM(B16)-B18-B19-B20-B21-B22-B23</f>
        <v>62142.089999999982</v>
      </c>
    </row>
    <row r="26" spans="1:2" x14ac:dyDescent="0.25">
      <c r="A26" s="66" t="s">
        <v>128</v>
      </c>
      <c r="B26" s="60"/>
    </row>
    <row r="27" spans="1:2" x14ac:dyDescent="0.25">
      <c r="A27" s="80" t="s">
        <v>115</v>
      </c>
      <c r="B27" s="81">
        <v>599.94000000000005</v>
      </c>
    </row>
    <row r="28" spans="1:2" x14ac:dyDescent="0.25">
      <c r="A28" s="80" t="s">
        <v>116</v>
      </c>
      <c r="B28" s="81">
        <v>4.0999999999999996</v>
      </c>
    </row>
    <row r="29" spans="1:2" x14ac:dyDescent="0.25">
      <c r="A29" s="80" t="s">
        <v>117</v>
      </c>
      <c r="B29" s="81">
        <v>124.08</v>
      </c>
    </row>
    <row r="30" spans="1:2" x14ac:dyDescent="0.25">
      <c r="A30" s="80" t="s">
        <v>118</v>
      </c>
      <c r="B30" s="81">
        <v>913</v>
      </c>
    </row>
    <row r="31" spans="1:2" x14ac:dyDescent="0.25">
      <c r="A31" s="80" t="s">
        <v>125</v>
      </c>
      <c r="B31" s="81">
        <v>665.44</v>
      </c>
    </row>
    <row r="32" spans="1:2" x14ac:dyDescent="0.25">
      <c r="A32" s="80"/>
      <c r="B32" s="82">
        <f>SUM(B27:B31)</f>
        <v>2306.5600000000004</v>
      </c>
    </row>
    <row r="33" spans="1:2" x14ac:dyDescent="0.25">
      <c r="A33" s="83" t="s">
        <v>129</v>
      </c>
      <c r="B33" s="81"/>
    </row>
    <row r="34" spans="1:2" x14ac:dyDescent="0.25">
      <c r="A34" s="80" t="s">
        <v>119</v>
      </c>
      <c r="B34" s="81">
        <v>200</v>
      </c>
    </row>
    <row r="35" spans="1:2" x14ac:dyDescent="0.25">
      <c r="A35" s="80" t="s">
        <v>120</v>
      </c>
      <c r="B35" s="81">
        <v>1456.66</v>
      </c>
    </row>
    <row r="36" spans="1:2" x14ac:dyDescent="0.25">
      <c r="A36" s="80"/>
      <c r="B36" s="82">
        <f>SUM(B34:B35)</f>
        <v>1656.66</v>
      </c>
    </row>
    <row r="37" spans="1:2" x14ac:dyDescent="0.25">
      <c r="A37" s="60"/>
      <c r="B37" s="61"/>
    </row>
    <row r="38" spans="1:2" x14ac:dyDescent="0.25">
      <c r="A38" s="65" t="s">
        <v>126</v>
      </c>
      <c r="B38" s="55">
        <f>SUM(B25)+B32-B36</f>
        <v>62791.989999999976</v>
      </c>
    </row>
    <row r="39" spans="1:2" x14ac:dyDescent="0.25">
      <c r="A39" s="65" t="s">
        <v>130</v>
      </c>
      <c r="B39" s="55"/>
    </row>
    <row r="40" spans="1:2" x14ac:dyDescent="0.25">
      <c r="B40" s="63"/>
    </row>
    <row r="41" spans="1:2" x14ac:dyDescent="0.25">
      <c r="A41" s="72" t="s">
        <v>113</v>
      </c>
      <c r="B41" s="53">
        <v>2592.5300000000002</v>
      </c>
    </row>
    <row r="42" spans="1:2" x14ac:dyDescent="0.25">
      <c r="A42" s="72" t="s">
        <v>114</v>
      </c>
      <c r="B42" s="64">
        <v>60199.46</v>
      </c>
    </row>
    <row r="43" spans="1:2" x14ac:dyDescent="0.25">
      <c r="A43" s="54"/>
      <c r="B43" s="63">
        <f>SUM(B41:B42)</f>
        <v>62791.99</v>
      </c>
    </row>
    <row r="46" spans="1:2" x14ac:dyDescent="0.25">
      <c r="B46" s="84"/>
    </row>
  </sheetData>
  <mergeCells count="1">
    <mergeCell ref="A1:B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workbookViewId="0">
      <selection sqref="A1:C48"/>
    </sheetView>
  </sheetViews>
  <sheetFormatPr defaultRowHeight="15" x14ac:dyDescent="0.25"/>
  <cols>
    <col min="1" max="1" width="44" customWidth="1"/>
    <col min="2" max="2" width="11.28515625" customWidth="1"/>
    <col min="3" max="3" width="17.7109375" customWidth="1"/>
  </cols>
  <sheetData>
    <row r="1" spans="1:3" x14ac:dyDescent="0.25">
      <c r="A1" s="1" t="s">
        <v>16</v>
      </c>
      <c r="B1" s="2"/>
    </row>
    <row r="2" spans="1:3" x14ac:dyDescent="0.25">
      <c r="A2" s="73">
        <v>42644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 t="s">
        <v>133</v>
      </c>
      <c r="B5" s="7">
        <v>8000</v>
      </c>
      <c r="C5" s="6" t="s">
        <v>3</v>
      </c>
    </row>
    <row r="6" spans="1:3" x14ac:dyDescent="0.25">
      <c r="A6" s="6" t="s">
        <v>135</v>
      </c>
      <c r="B6" s="7">
        <v>9548</v>
      </c>
      <c r="C6" s="6" t="s">
        <v>3</v>
      </c>
    </row>
    <row r="7" spans="1:3" x14ac:dyDescent="0.25">
      <c r="A7" s="6"/>
      <c r="B7" s="7"/>
      <c r="C7" s="6"/>
    </row>
    <row r="8" spans="1:3" x14ac:dyDescent="0.25">
      <c r="A8" s="8"/>
      <c r="B8" s="9"/>
      <c r="C8" s="8"/>
    </row>
    <row r="9" spans="1:3" ht="15.75" thickBot="1" x14ac:dyDescent="0.3">
      <c r="A9" s="10"/>
      <c r="B9" s="11">
        <f>SUM(B5:B8)</f>
        <v>17548</v>
      </c>
    </row>
    <row r="10" spans="1:3" ht="15.75" thickBot="1" x14ac:dyDescent="0.3">
      <c r="B10" s="2"/>
    </row>
    <row r="11" spans="1:3" ht="15.75" thickBot="1" x14ac:dyDescent="0.3">
      <c r="A11" s="12" t="s">
        <v>6</v>
      </c>
      <c r="B11" s="5"/>
      <c r="C11" s="13"/>
    </row>
    <row r="12" spans="1:3" x14ac:dyDescent="0.25">
      <c r="A12" s="14" t="s">
        <v>131</v>
      </c>
      <c r="B12" s="15">
        <v>198</v>
      </c>
      <c r="C12" s="16" t="s">
        <v>3</v>
      </c>
    </row>
    <row r="13" spans="1:3" x14ac:dyDescent="0.25">
      <c r="A13" s="8" t="s">
        <v>132</v>
      </c>
      <c r="B13" s="7">
        <v>82</v>
      </c>
      <c r="C13" s="8" t="s">
        <v>3</v>
      </c>
    </row>
    <row r="14" spans="1:3" x14ac:dyDescent="0.25">
      <c r="A14" s="8" t="s">
        <v>134</v>
      </c>
      <c r="B14" s="7">
        <v>8000</v>
      </c>
      <c r="C14" s="8" t="s">
        <v>3</v>
      </c>
    </row>
    <row r="15" spans="1:3" x14ac:dyDescent="0.25">
      <c r="A15" s="8" t="s">
        <v>136</v>
      </c>
      <c r="B15" s="9">
        <v>50</v>
      </c>
      <c r="C15" s="8" t="s">
        <v>28</v>
      </c>
    </row>
    <row r="16" spans="1:3" x14ac:dyDescent="0.25">
      <c r="A16" s="8" t="s">
        <v>137</v>
      </c>
      <c r="B16" s="9">
        <v>118.8</v>
      </c>
      <c r="C16" s="8" t="s">
        <v>3</v>
      </c>
    </row>
    <row r="17" spans="1:3" x14ac:dyDescent="0.25">
      <c r="A17" s="8" t="s">
        <v>142</v>
      </c>
      <c r="B17" s="9">
        <v>250</v>
      </c>
      <c r="C17" s="8" t="s">
        <v>28</v>
      </c>
    </row>
    <row r="18" spans="1:3" x14ac:dyDescent="0.25">
      <c r="A18" s="8" t="s">
        <v>138</v>
      </c>
      <c r="B18" s="9">
        <v>240</v>
      </c>
      <c r="C18" s="8" t="s">
        <v>3</v>
      </c>
    </row>
    <row r="19" spans="1:3" x14ac:dyDescent="0.25">
      <c r="A19" s="8" t="s">
        <v>139</v>
      </c>
      <c r="B19" s="9">
        <v>137.5</v>
      </c>
      <c r="C19" s="8" t="s">
        <v>3</v>
      </c>
    </row>
    <row r="20" spans="1:3" x14ac:dyDescent="0.25">
      <c r="A20" s="8" t="s">
        <v>140</v>
      </c>
      <c r="B20" s="9">
        <v>7.5</v>
      </c>
      <c r="C20" s="8" t="s">
        <v>4</v>
      </c>
    </row>
    <row r="21" spans="1:3" x14ac:dyDescent="0.25">
      <c r="A21" s="8" t="s">
        <v>143</v>
      </c>
      <c r="B21" s="9">
        <v>430</v>
      </c>
      <c r="C21" s="8" t="s">
        <v>28</v>
      </c>
    </row>
    <row r="22" spans="1:3" x14ac:dyDescent="0.25">
      <c r="A22" s="8" t="s">
        <v>141</v>
      </c>
      <c r="B22" s="9">
        <v>581.74</v>
      </c>
      <c r="C22" s="8" t="s">
        <v>3</v>
      </c>
    </row>
    <row r="23" spans="1:3" x14ac:dyDescent="0.25">
      <c r="A23" s="8" t="s">
        <v>8</v>
      </c>
      <c r="B23" s="9">
        <v>20</v>
      </c>
      <c r="C23" s="8" t="s">
        <v>3</v>
      </c>
    </row>
    <row r="24" spans="1:3" x14ac:dyDescent="0.25">
      <c r="A24" s="17" t="s">
        <v>7</v>
      </c>
      <c r="B24" s="18">
        <v>39.979999999999997</v>
      </c>
      <c r="C24" s="8" t="s">
        <v>3</v>
      </c>
    </row>
    <row r="25" spans="1:3" ht="15.75" thickBot="1" x14ac:dyDescent="0.3">
      <c r="A25" s="17"/>
      <c r="B25" s="18"/>
      <c r="C25" s="8"/>
    </row>
    <row r="26" spans="1:3" ht="15.75" thickBot="1" x14ac:dyDescent="0.3">
      <c r="A26" s="19"/>
      <c r="B26" s="5">
        <f>SUM(B12:B25)</f>
        <v>10155.519999999999</v>
      </c>
    </row>
    <row r="27" spans="1:3" x14ac:dyDescent="0.25">
      <c r="A27" s="20"/>
      <c r="B27" s="21"/>
    </row>
    <row r="28" spans="1:3" x14ac:dyDescent="0.25">
      <c r="A28" s="20"/>
      <c r="B28" s="21"/>
    </row>
    <row r="29" spans="1:3" x14ac:dyDescent="0.25">
      <c r="A29" s="22"/>
      <c r="B29" s="23"/>
    </row>
    <row r="30" spans="1:3" ht="15.75" thickBot="1" x14ac:dyDescent="0.3">
      <c r="A30" s="22"/>
      <c r="B30" s="23"/>
    </row>
    <row r="31" spans="1:3" ht="15.75" thickBot="1" x14ac:dyDescent="0.3">
      <c r="A31" s="24" t="s">
        <v>106</v>
      </c>
      <c r="C31" s="52"/>
    </row>
    <row r="32" spans="1:3" ht="15.75" thickBot="1" x14ac:dyDescent="0.3">
      <c r="A32" s="12" t="s">
        <v>9</v>
      </c>
      <c r="B32" s="25">
        <v>2592.5300000000002</v>
      </c>
      <c r="C32" s="54"/>
    </row>
    <row r="33" spans="1:3" ht="15.75" thickBot="1" x14ac:dyDescent="0.3">
      <c r="A33" s="26" t="s">
        <v>10</v>
      </c>
      <c r="B33" s="27">
        <v>60199.46</v>
      </c>
      <c r="C33" s="54"/>
    </row>
    <row r="34" spans="1:3" ht="15.75" thickBot="1" x14ac:dyDescent="0.3">
      <c r="A34" s="19" t="s">
        <v>11</v>
      </c>
      <c r="B34" s="74">
        <f>SUM(B32:B33)</f>
        <v>62791.99</v>
      </c>
      <c r="C34" s="54"/>
    </row>
    <row r="35" spans="1:3" x14ac:dyDescent="0.25">
      <c r="A35" s="29"/>
      <c r="B35" s="30"/>
      <c r="C35" s="54"/>
    </row>
    <row r="36" spans="1:3" ht="15.75" thickBot="1" x14ac:dyDescent="0.3">
      <c r="B36" s="2"/>
      <c r="C36" s="54"/>
    </row>
    <row r="37" spans="1:3" ht="15.75" thickBot="1" x14ac:dyDescent="0.3">
      <c r="A37" s="4" t="s">
        <v>12</v>
      </c>
      <c r="B37" s="2"/>
      <c r="C37" s="54"/>
    </row>
    <row r="38" spans="1:3" ht="15.75" thickBot="1" x14ac:dyDescent="0.3">
      <c r="A38" s="4" t="s">
        <v>28</v>
      </c>
      <c r="B38" s="31">
        <v>4758.16</v>
      </c>
      <c r="C38" s="56"/>
    </row>
    <row r="39" spans="1:3" ht="15.75" thickBot="1" x14ac:dyDescent="0.3">
      <c r="A39" s="12" t="s">
        <v>4</v>
      </c>
      <c r="B39" s="9">
        <v>556.4</v>
      </c>
      <c r="C39" s="56"/>
    </row>
    <row r="40" spans="1:3" ht="15.75" thickBot="1" x14ac:dyDescent="0.3">
      <c r="A40" s="12" t="s">
        <v>13</v>
      </c>
      <c r="B40" s="9">
        <v>14858.69</v>
      </c>
      <c r="C40" s="56"/>
    </row>
    <row r="41" spans="1:3" ht="15.75" thickBot="1" x14ac:dyDescent="0.3">
      <c r="A41" s="12" t="s">
        <v>14</v>
      </c>
      <c r="B41" s="9">
        <v>372</v>
      </c>
      <c r="C41" s="54"/>
    </row>
    <row r="42" spans="1:3" x14ac:dyDescent="0.25">
      <c r="A42" s="40" t="s">
        <v>30</v>
      </c>
      <c r="B42" s="75">
        <v>-65.099999999999994</v>
      </c>
      <c r="C42" s="60"/>
    </row>
    <row r="43" spans="1:3" x14ac:dyDescent="0.25">
      <c r="A43" s="42" t="s">
        <v>37</v>
      </c>
      <c r="B43" s="43">
        <v>10265.98</v>
      </c>
      <c r="C43" s="56"/>
    </row>
    <row r="44" spans="1:3" x14ac:dyDescent="0.25">
      <c r="A44" s="45" t="s">
        <v>46</v>
      </c>
      <c r="B44" s="76">
        <f>SUM(B38:B43)</f>
        <v>30746.13</v>
      </c>
      <c r="C44" s="56"/>
    </row>
    <row r="45" spans="1:3" x14ac:dyDescent="0.25">
      <c r="C45" s="54"/>
    </row>
    <row r="46" spans="1:3" x14ac:dyDescent="0.25">
      <c r="A46" s="33" t="s">
        <v>83</v>
      </c>
      <c r="C46" s="56"/>
    </row>
    <row r="47" spans="1:3" x14ac:dyDescent="0.25">
      <c r="A47" s="33" t="s">
        <v>82</v>
      </c>
      <c r="C47" s="56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opLeftCell="A29" workbookViewId="0">
      <selection activeCell="D41" sqref="D41"/>
    </sheetView>
  </sheetViews>
  <sheetFormatPr defaultRowHeight="15" x14ac:dyDescent="0.25"/>
  <cols>
    <col min="1" max="1" width="41.28515625" customWidth="1"/>
    <col min="2" max="2" width="12.7109375" customWidth="1"/>
    <col min="3" max="3" width="22.85546875" customWidth="1"/>
  </cols>
  <sheetData>
    <row r="1" spans="1:3" x14ac:dyDescent="0.25">
      <c r="A1" s="1" t="s">
        <v>16</v>
      </c>
      <c r="B1" s="2"/>
    </row>
    <row r="2" spans="1:3" x14ac:dyDescent="0.25">
      <c r="A2" s="73">
        <v>42705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/>
      <c r="B5" s="7"/>
      <c r="C5" s="6"/>
    </row>
    <row r="6" spans="1:3" x14ac:dyDescent="0.25">
      <c r="A6" s="6"/>
      <c r="B6" s="7"/>
      <c r="C6" s="6"/>
    </row>
    <row r="7" spans="1:3" x14ac:dyDescent="0.25">
      <c r="A7" s="6"/>
      <c r="B7" s="7"/>
      <c r="C7" s="6"/>
    </row>
    <row r="8" spans="1:3" x14ac:dyDescent="0.25">
      <c r="A8" s="8"/>
      <c r="B8" s="9"/>
      <c r="C8" s="8"/>
    </row>
    <row r="9" spans="1:3" ht="15.75" thickBot="1" x14ac:dyDescent="0.3">
      <c r="A9" s="10"/>
      <c r="B9" s="11">
        <f>SUM(B5:B8)</f>
        <v>0</v>
      </c>
    </row>
    <row r="10" spans="1:3" ht="15.75" thickBot="1" x14ac:dyDescent="0.3">
      <c r="B10" s="2"/>
    </row>
    <row r="11" spans="1:3" ht="15.75" thickBot="1" x14ac:dyDescent="0.3">
      <c r="A11" s="12" t="s">
        <v>6</v>
      </c>
      <c r="B11" s="5"/>
      <c r="C11" s="13"/>
    </row>
    <row r="12" spans="1:3" x14ac:dyDescent="0.25">
      <c r="A12" s="14" t="s">
        <v>161</v>
      </c>
      <c r="B12" s="15">
        <v>108</v>
      </c>
      <c r="C12" s="16" t="s">
        <v>3</v>
      </c>
    </row>
    <row r="13" spans="1:3" x14ac:dyDescent="0.25">
      <c r="A13" s="8" t="s">
        <v>162</v>
      </c>
      <c r="B13" s="7">
        <v>44.5</v>
      </c>
      <c r="C13" s="8" t="s">
        <v>3</v>
      </c>
    </row>
    <row r="14" spans="1:3" x14ac:dyDescent="0.25">
      <c r="A14" s="8" t="s">
        <v>163</v>
      </c>
      <c r="B14" s="7">
        <v>30</v>
      </c>
      <c r="C14" s="8" t="s">
        <v>3</v>
      </c>
    </row>
    <row r="15" spans="1:3" x14ac:dyDescent="0.25">
      <c r="A15" s="8" t="s">
        <v>22</v>
      </c>
      <c r="B15" s="9">
        <v>581.74</v>
      </c>
      <c r="C15" s="8" t="s">
        <v>3</v>
      </c>
    </row>
    <row r="16" spans="1:3" x14ac:dyDescent="0.25">
      <c r="A16" s="8" t="s">
        <v>52</v>
      </c>
      <c r="B16" s="9">
        <v>20</v>
      </c>
      <c r="C16" s="8" t="s">
        <v>3</v>
      </c>
    </row>
    <row r="17" spans="1:3" x14ac:dyDescent="0.25">
      <c r="A17" s="8" t="s">
        <v>7</v>
      </c>
      <c r="B17" s="9">
        <v>48.7</v>
      </c>
      <c r="C17" s="8" t="s">
        <v>3</v>
      </c>
    </row>
    <row r="18" spans="1:3" x14ac:dyDescent="0.25">
      <c r="A18" s="8"/>
      <c r="B18" s="9"/>
      <c r="C18" s="8"/>
    </row>
    <row r="19" spans="1:3" x14ac:dyDescent="0.25">
      <c r="A19" s="8"/>
      <c r="B19" s="9"/>
      <c r="C19" s="8"/>
    </row>
    <row r="20" spans="1:3" x14ac:dyDescent="0.25">
      <c r="A20" s="8"/>
      <c r="B20" s="9"/>
      <c r="C20" s="8"/>
    </row>
    <row r="21" spans="1:3" x14ac:dyDescent="0.25">
      <c r="A21" s="8"/>
      <c r="B21" s="9"/>
      <c r="C21" s="8"/>
    </row>
    <row r="22" spans="1:3" x14ac:dyDescent="0.25">
      <c r="A22" s="8"/>
      <c r="B22" s="9"/>
      <c r="C22" s="8"/>
    </row>
    <row r="23" spans="1:3" x14ac:dyDescent="0.25">
      <c r="A23" s="8"/>
      <c r="B23" s="9"/>
      <c r="C23" s="8"/>
    </row>
    <row r="24" spans="1:3" x14ac:dyDescent="0.25">
      <c r="A24" s="17"/>
      <c r="B24" s="18"/>
      <c r="C24" s="8"/>
    </row>
    <row r="25" spans="1:3" ht="15.75" thickBot="1" x14ac:dyDescent="0.3">
      <c r="A25" s="17"/>
      <c r="B25" s="18"/>
      <c r="C25" s="8"/>
    </row>
    <row r="26" spans="1:3" ht="15.75" thickBot="1" x14ac:dyDescent="0.3">
      <c r="A26" s="19"/>
      <c r="B26" s="5">
        <f>SUM(B12:B25)</f>
        <v>832.94</v>
      </c>
    </row>
    <row r="27" spans="1:3" x14ac:dyDescent="0.25">
      <c r="A27" s="20"/>
      <c r="B27" s="21"/>
    </row>
    <row r="28" spans="1:3" ht="15.75" thickBot="1" x14ac:dyDescent="0.3">
      <c r="A28" s="22"/>
      <c r="B28" s="23"/>
    </row>
    <row r="29" spans="1:3" ht="15.75" thickBot="1" x14ac:dyDescent="0.3">
      <c r="A29" s="24" t="s">
        <v>158</v>
      </c>
      <c r="C29" s="52"/>
    </row>
    <row r="30" spans="1:3" ht="15.75" thickBot="1" x14ac:dyDescent="0.3">
      <c r="A30" s="12" t="s">
        <v>9</v>
      </c>
      <c r="B30" s="25">
        <v>17973.66</v>
      </c>
      <c r="C30" s="54"/>
    </row>
    <row r="31" spans="1:3" ht="15.75" thickBot="1" x14ac:dyDescent="0.3">
      <c r="A31" s="26" t="s">
        <v>10</v>
      </c>
      <c r="B31" s="27">
        <v>52204.05</v>
      </c>
      <c r="C31" s="54"/>
    </row>
    <row r="32" spans="1:3" ht="15.75" thickBot="1" x14ac:dyDescent="0.3">
      <c r="A32" s="19" t="s">
        <v>11</v>
      </c>
      <c r="B32" s="90">
        <f>SUM(B30:B31)</f>
        <v>70177.710000000006</v>
      </c>
      <c r="C32" s="54"/>
    </row>
    <row r="33" spans="1:3" ht="15.75" thickBot="1" x14ac:dyDescent="0.3">
      <c r="A33" s="29"/>
      <c r="B33" s="89"/>
      <c r="C33" s="54"/>
    </row>
    <row r="34" spans="1:3" ht="15.75" thickBot="1" x14ac:dyDescent="0.3">
      <c r="A34" s="19" t="s">
        <v>175</v>
      </c>
      <c r="B34" s="30"/>
      <c r="C34" s="54"/>
    </row>
    <row r="35" spans="1:3" ht="15.75" thickBot="1" x14ac:dyDescent="0.3">
      <c r="A35" s="10" t="s">
        <v>174</v>
      </c>
      <c r="B35" s="5">
        <v>1</v>
      </c>
      <c r="C35" s="54"/>
    </row>
    <row r="36" spans="1:3" ht="15.75" thickBot="1" x14ac:dyDescent="0.3">
      <c r="B36" s="2"/>
      <c r="C36" s="54"/>
    </row>
    <row r="37" spans="1:3" ht="15.75" thickBot="1" x14ac:dyDescent="0.3">
      <c r="A37" s="4" t="s">
        <v>12</v>
      </c>
      <c r="B37" s="2"/>
      <c r="C37" s="54"/>
    </row>
    <row r="38" spans="1:3" ht="15.75" thickBot="1" x14ac:dyDescent="0.3">
      <c r="A38" s="4" t="s">
        <v>28</v>
      </c>
      <c r="B38" s="86">
        <v>-989.6</v>
      </c>
      <c r="C38" s="56"/>
    </row>
    <row r="39" spans="1:3" ht="15.75" thickBot="1" x14ac:dyDescent="0.3">
      <c r="A39" s="12" t="s">
        <v>4</v>
      </c>
      <c r="B39" s="9">
        <v>556.4</v>
      </c>
      <c r="C39" s="56"/>
    </row>
    <row r="40" spans="1:3" ht="15.75" thickBot="1" x14ac:dyDescent="0.3">
      <c r="A40" s="12" t="s">
        <v>13</v>
      </c>
      <c r="B40" s="9">
        <v>14858.69</v>
      </c>
      <c r="C40" s="56"/>
    </row>
    <row r="41" spans="1:3" ht="15.75" thickBot="1" x14ac:dyDescent="0.3">
      <c r="A41" s="12" t="s">
        <v>14</v>
      </c>
      <c r="B41" s="9">
        <v>372</v>
      </c>
      <c r="C41" s="54"/>
    </row>
    <row r="42" spans="1:3" x14ac:dyDescent="0.25">
      <c r="A42" s="40" t="s">
        <v>30</v>
      </c>
      <c r="B42" s="85">
        <v>125</v>
      </c>
      <c r="C42" s="60"/>
    </row>
    <row r="43" spans="1:3" x14ac:dyDescent="0.25">
      <c r="A43" s="42" t="s">
        <v>37</v>
      </c>
      <c r="B43" s="43">
        <v>10265.98</v>
      </c>
      <c r="C43" s="56"/>
    </row>
    <row r="44" spans="1:3" x14ac:dyDescent="0.25">
      <c r="A44" s="87" t="s">
        <v>152</v>
      </c>
      <c r="B44" s="43">
        <v>250</v>
      </c>
      <c r="C44" s="56"/>
    </row>
    <row r="45" spans="1:3" x14ac:dyDescent="0.25">
      <c r="A45" s="45" t="s">
        <v>46</v>
      </c>
      <c r="B45" s="76">
        <f>SUM(B38:B44)</f>
        <v>25438.47</v>
      </c>
      <c r="C45" s="56"/>
    </row>
    <row r="46" spans="1:3" x14ac:dyDescent="0.25">
      <c r="C46" s="54"/>
    </row>
    <row r="47" spans="1:3" x14ac:dyDescent="0.25">
      <c r="A47" s="33" t="s">
        <v>154</v>
      </c>
      <c r="C47" s="56"/>
    </row>
    <row r="48" spans="1:3" x14ac:dyDescent="0.25">
      <c r="A48" s="33" t="s">
        <v>155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April 2016</vt:lpstr>
      <vt:lpstr>May 2016</vt:lpstr>
      <vt:lpstr>June 2016</vt:lpstr>
      <vt:lpstr>Quarterly reconciliation June</vt:lpstr>
      <vt:lpstr>July 2016</vt:lpstr>
      <vt:lpstr>Aug Sept 2016</vt:lpstr>
      <vt:lpstr>Half Yearly Reconciliation</vt:lpstr>
      <vt:lpstr>October 2016</vt:lpstr>
      <vt:lpstr>Dec 2016</vt:lpstr>
      <vt:lpstr>Nov 2016</vt:lpstr>
      <vt:lpstr>End of Dec Reconcil</vt:lpstr>
      <vt:lpstr>Jan 2017</vt:lpstr>
      <vt:lpstr>Feb 2017</vt:lpstr>
      <vt:lpstr>March 2017</vt:lpstr>
      <vt:lpstr>End of March Reconcilliation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Kirstie Aldridge</dc:creator>
  <cp:lastModifiedBy>BrixtonParishCouncil</cp:lastModifiedBy>
  <cp:lastPrinted>2017-05-15T12:56:15Z</cp:lastPrinted>
  <dcterms:created xsi:type="dcterms:W3CDTF">2016-04-20T09:00:54Z</dcterms:created>
  <dcterms:modified xsi:type="dcterms:W3CDTF">2017-05-15T12:58:21Z</dcterms:modified>
</cp:coreProperties>
</file>